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23715" windowHeight="13830" activeTab="9"/>
  </bookViews>
  <sheets>
    <sheet name="Stavba" sheetId="1" r:id="rId1"/>
    <sheet name="1 01 KL" sheetId="2" r:id="rId2"/>
    <sheet name="1 01 Rek" sheetId="3" r:id="rId3"/>
    <sheet name="1 01 Pol" sheetId="4" r:id="rId4"/>
    <sheet name="1 02 KL" sheetId="5" r:id="rId5"/>
    <sheet name="1 02 Rek" sheetId="6" r:id="rId6"/>
    <sheet name="1 02 Pol" sheetId="7" r:id="rId7"/>
    <sheet name="1 03 KL" sheetId="8" r:id="rId8"/>
    <sheet name="1 03 Rek" sheetId="9" r:id="rId9"/>
    <sheet name="1 03 Pol" sheetId="10" r:id="rId10"/>
    <sheet name="1 04 KL" sheetId="11" r:id="rId11"/>
    <sheet name="1 04 Rek" sheetId="12" r:id="rId12"/>
    <sheet name="1 04 Pol" sheetId="13" r:id="rId13"/>
    <sheet name="1 05 KL" sheetId="14" r:id="rId14"/>
    <sheet name="1 05 Rek" sheetId="15" r:id="rId15"/>
    <sheet name="1 05 Pol" sheetId="16" r:id="rId16"/>
    <sheet name="1 06 KL" sheetId="17" r:id="rId17"/>
    <sheet name="1 06 Rek" sheetId="18" r:id="rId18"/>
    <sheet name="1 06 Pol" sheetId="19" r:id="rId19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'1 01 Pol'!$1:$6</definedName>
    <definedName name="_xlnm.Print_Titles" localSheetId="2">'1 01 Rek'!$1:$6</definedName>
    <definedName name="_xlnm.Print_Titles" localSheetId="6">'1 02 Pol'!$1:$6</definedName>
    <definedName name="_xlnm.Print_Titles" localSheetId="5">'1 02 Rek'!$1:$6</definedName>
    <definedName name="_xlnm.Print_Titles" localSheetId="9">'1 03 Pol'!$1:$6</definedName>
    <definedName name="_xlnm.Print_Titles" localSheetId="8">'1 03 Rek'!$1:$6</definedName>
    <definedName name="_xlnm.Print_Titles" localSheetId="12">'1 04 Pol'!$1:$6</definedName>
    <definedName name="_xlnm.Print_Titles" localSheetId="11">'1 04 Rek'!$1:$6</definedName>
    <definedName name="_xlnm.Print_Titles" localSheetId="15">'1 05 Pol'!$1:$6</definedName>
    <definedName name="_xlnm.Print_Titles" localSheetId="14">'1 05 Rek'!$1:$6</definedName>
    <definedName name="_xlnm.Print_Titles" localSheetId="18">'1 06 Pol'!$1:$6</definedName>
    <definedName name="_xlnm.Print_Titles" localSheetId="17">'1 06 Rek'!$1:$6</definedName>
    <definedName name="Objednatel" localSheetId="0">Stavba!$D$11</definedName>
    <definedName name="Objekt" localSheetId="0">Stavba!$B$29</definedName>
    <definedName name="_xlnm.Print_Area" localSheetId="1">'1 01 KL'!$A$1:$G$45</definedName>
    <definedName name="_xlnm.Print_Area" localSheetId="3">'1 01 Pol'!$A$1:$K$34</definedName>
    <definedName name="_xlnm.Print_Area" localSheetId="2">'1 01 Rek'!$A$1:$I$22</definedName>
    <definedName name="_xlnm.Print_Area" localSheetId="4">'1 02 KL'!$A$1:$G$45</definedName>
    <definedName name="_xlnm.Print_Area" localSheetId="6">'1 02 Pol'!$A$1:$K$37</definedName>
    <definedName name="_xlnm.Print_Area" localSheetId="5">'1 02 Rek'!$A$1:$I$22</definedName>
    <definedName name="_xlnm.Print_Area" localSheetId="7">'1 03 KL'!$A$1:$G$45</definedName>
    <definedName name="_xlnm.Print_Area" localSheetId="9">'1 03 Pol'!$A$1:$K$464</definedName>
    <definedName name="_xlnm.Print_Area" localSheetId="8">'1 03 Rek'!$A$1:$I$33</definedName>
    <definedName name="_xlnm.Print_Area" localSheetId="10">'1 04 KL'!$A$1:$G$45</definedName>
    <definedName name="_xlnm.Print_Area" localSheetId="12">'1 04 Pol'!$A$1:$K$13</definedName>
    <definedName name="_xlnm.Print_Area" localSheetId="11">'1 04 Rek'!$A$1:$I$22</definedName>
    <definedName name="_xlnm.Print_Area" localSheetId="13">'1 05 KL'!$A$1:$G$45</definedName>
    <definedName name="_xlnm.Print_Area" localSheetId="15">'1 05 Pol'!$A$1:$K$55</definedName>
    <definedName name="_xlnm.Print_Area" localSheetId="14">'1 05 Rek'!$A$1:$I$28</definedName>
    <definedName name="_xlnm.Print_Area" localSheetId="16">'1 06 KL'!$A$1:$G$45</definedName>
    <definedName name="_xlnm.Print_Area" localSheetId="18">'1 06 Pol'!$A$1:$K$44</definedName>
    <definedName name="_xlnm.Print_Area" localSheetId="17">'1 06 Rek'!$A$1:$I$22</definedName>
    <definedName name="_xlnm.Print_Area" localSheetId="0">Stavba!$B$1:$J$87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'1 01 Pol'!#REF!</definedName>
    <definedName name="solver_opt" localSheetId="6" hidden="1">'1 02 Pol'!#REF!</definedName>
    <definedName name="solver_opt" localSheetId="9" hidden="1">'1 03 Pol'!#REF!</definedName>
    <definedName name="solver_opt" localSheetId="12" hidden="1">'1 04 Pol'!#REF!</definedName>
    <definedName name="solver_opt" localSheetId="15" hidden="1">'1 05 Pol'!#REF!</definedName>
    <definedName name="solver_opt" localSheetId="18" hidden="1">'1 06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Stavba!$F$68:$J$68</definedName>
    <definedName name="StavbaCelkem" localSheetId="0">Stavba!$H$31</definedName>
    <definedName name="Zhotovitel" localSheetId="0">Stavba!$D$7</definedName>
  </definedNames>
  <calcPr calcId="145621" fullCalcOnLoad="1"/>
</workbook>
</file>

<file path=xl/calcChain.xml><?xml version="1.0" encoding="utf-8"?>
<calcChain xmlns="http://schemas.openxmlformats.org/spreadsheetml/2006/main">
  <c r="H21" i="18" l="1"/>
  <c r="G23" i="17" s="1"/>
  <c r="I20" i="18"/>
  <c r="G21" i="17"/>
  <c r="D21" i="17"/>
  <c r="I19" i="18"/>
  <c r="G20" i="17"/>
  <c r="D20" i="17"/>
  <c r="I18" i="18"/>
  <c r="D19" i="17"/>
  <c r="I17" i="18"/>
  <c r="G19" i="17" s="1"/>
  <c r="D18" i="17"/>
  <c r="I16" i="18"/>
  <c r="G18" i="17" s="1"/>
  <c r="G17" i="17"/>
  <c r="D17" i="17"/>
  <c r="I15" i="18"/>
  <c r="G16" i="17"/>
  <c r="D16" i="17"/>
  <c r="I14" i="18"/>
  <c r="D15" i="17"/>
  <c r="I13" i="18"/>
  <c r="G15" i="17" s="1"/>
  <c r="BE26" i="19"/>
  <c r="BD26" i="19"/>
  <c r="BC26" i="19"/>
  <c r="BA26" i="19"/>
  <c r="K26" i="19"/>
  <c r="I26" i="19"/>
  <c r="G26" i="19"/>
  <c r="BB26" i="19" s="1"/>
  <c r="BE8" i="19"/>
  <c r="BE44" i="19" s="1"/>
  <c r="I7" i="18" s="1"/>
  <c r="I8" i="18" s="1"/>
  <c r="C21" i="17" s="1"/>
  <c r="BD8" i="19"/>
  <c r="BC8" i="19"/>
  <c r="BA8" i="19"/>
  <c r="BA44" i="19" s="1"/>
  <c r="E7" i="18" s="1"/>
  <c r="E8" i="18" s="1"/>
  <c r="C15" i="17" s="1"/>
  <c r="K8" i="19"/>
  <c r="I8" i="19"/>
  <c r="G8" i="19"/>
  <c r="BB8" i="19" s="1"/>
  <c r="BB44" i="19" s="1"/>
  <c r="F7" i="18" s="1"/>
  <c r="F8" i="18" s="1"/>
  <c r="C16" i="17" s="1"/>
  <c r="B7" i="18"/>
  <c r="A7" i="18"/>
  <c r="BD44" i="19"/>
  <c r="H7" i="18" s="1"/>
  <c r="H8" i="18" s="1"/>
  <c r="C17" i="17" s="1"/>
  <c r="BC44" i="19"/>
  <c r="G7" i="18" s="1"/>
  <c r="G8" i="18" s="1"/>
  <c r="C18" i="17" s="1"/>
  <c r="K44" i="19"/>
  <c r="I44" i="19"/>
  <c r="G44" i="19"/>
  <c r="E4" i="19"/>
  <c r="F3" i="19"/>
  <c r="C33" i="17"/>
  <c r="F33" i="17" s="1"/>
  <c r="C31" i="17"/>
  <c r="G7" i="17"/>
  <c r="H27" i="15"/>
  <c r="G23" i="14" s="1"/>
  <c r="I26" i="15"/>
  <c r="G21" i="14"/>
  <c r="D21" i="14"/>
  <c r="I25" i="15"/>
  <c r="D20" i="14"/>
  <c r="I24" i="15"/>
  <c r="G20" i="14" s="1"/>
  <c r="D19" i="14"/>
  <c r="I23" i="15"/>
  <c r="G19" i="14" s="1"/>
  <c r="D18" i="14"/>
  <c r="I22" i="15"/>
  <c r="G18" i="14" s="1"/>
  <c r="G17" i="14"/>
  <c r="D17" i="14"/>
  <c r="I21" i="15"/>
  <c r="D16" i="14"/>
  <c r="I20" i="15"/>
  <c r="G16" i="14" s="1"/>
  <c r="D15" i="14"/>
  <c r="I19" i="15"/>
  <c r="G15" i="14" s="1"/>
  <c r="BE53" i="16"/>
  <c r="BD53" i="16"/>
  <c r="BC53" i="16"/>
  <c r="BB53" i="16"/>
  <c r="BA53" i="16"/>
  <c r="K53" i="16"/>
  <c r="I53" i="16"/>
  <c r="G53" i="16"/>
  <c r="BE52" i="16"/>
  <c r="BD52" i="16"/>
  <c r="BC52" i="16"/>
  <c r="BB52" i="16"/>
  <c r="BA52" i="16"/>
  <c r="K52" i="16"/>
  <c r="I52" i="16"/>
  <c r="G52" i="16"/>
  <c r="BE51" i="16"/>
  <c r="BD51" i="16"/>
  <c r="BC51" i="16"/>
  <c r="BB51" i="16"/>
  <c r="BA51" i="16"/>
  <c r="K51" i="16"/>
  <c r="I51" i="16"/>
  <c r="G51" i="16"/>
  <c r="BE50" i="16"/>
  <c r="BD50" i="16"/>
  <c r="BC50" i="16"/>
  <c r="BB50" i="16"/>
  <c r="BA50" i="16"/>
  <c r="K50" i="16"/>
  <c r="I50" i="16"/>
  <c r="G50" i="16"/>
  <c r="BE49" i="16"/>
  <c r="BD49" i="16"/>
  <c r="BC49" i="16"/>
  <c r="BB49" i="16"/>
  <c r="BA49" i="16"/>
  <c r="K49" i="16"/>
  <c r="I49" i="16"/>
  <c r="G49" i="16"/>
  <c r="BE48" i="16"/>
  <c r="BE55" i="16" s="1"/>
  <c r="I13" i="15" s="1"/>
  <c r="BD48" i="16"/>
  <c r="BC48" i="16"/>
  <c r="BB48" i="16"/>
  <c r="BB55" i="16" s="1"/>
  <c r="F13" i="15" s="1"/>
  <c r="BA48" i="16"/>
  <c r="BA55" i="16" s="1"/>
  <c r="E13" i="15" s="1"/>
  <c r="K48" i="16"/>
  <c r="I48" i="16"/>
  <c r="G48" i="16"/>
  <c r="G55" i="16" s="1"/>
  <c r="B13" i="15"/>
  <c r="A13" i="15"/>
  <c r="BD55" i="16"/>
  <c r="H13" i="15" s="1"/>
  <c r="BC55" i="16"/>
  <c r="G13" i="15" s="1"/>
  <c r="K55" i="16"/>
  <c r="I55" i="16"/>
  <c r="BE41" i="16"/>
  <c r="BD41" i="16"/>
  <c r="BC41" i="16"/>
  <c r="BB41" i="16"/>
  <c r="BA41" i="16"/>
  <c r="K41" i="16"/>
  <c r="I41" i="16"/>
  <c r="G41" i="16"/>
  <c r="BE37" i="16"/>
  <c r="BD37" i="16"/>
  <c r="BC37" i="16"/>
  <c r="BB37" i="16"/>
  <c r="BA37" i="16"/>
  <c r="K37" i="16"/>
  <c r="I37" i="16"/>
  <c r="G37" i="16"/>
  <c r="BE34" i="16"/>
  <c r="BD34" i="16"/>
  <c r="BC34" i="16"/>
  <c r="BB34" i="16"/>
  <c r="BA34" i="16"/>
  <c r="K34" i="16"/>
  <c r="I34" i="16"/>
  <c r="G34" i="16"/>
  <c r="BE32" i="16"/>
  <c r="BE46" i="16" s="1"/>
  <c r="I12" i="15" s="1"/>
  <c r="BD32" i="16"/>
  <c r="BD46" i="16" s="1"/>
  <c r="H12" i="15" s="1"/>
  <c r="BC32" i="16"/>
  <c r="BB32" i="16"/>
  <c r="BA32" i="16"/>
  <c r="BA46" i="16" s="1"/>
  <c r="E12" i="15" s="1"/>
  <c r="K32" i="16"/>
  <c r="K46" i="16" s="1"/>
  <c r="I32" i="16"/>
  <c r="G32" i="16"/>
  <c r="B12" i="15"/>
  <c r="A12" i="15"/>
  <c r="BC46" i="16"/>
  <c r="G12" i="15" s="1"/>
  <c r="BB46" i="16"/>
  <c r="F12" i="15" s="1"/>
  <c r="I46" i="16"/>
  <c r="G46" i="16"/>
  <c r="BE27" i="16"/>
  <c r="BD27" i="16"/>
  <c r="BD30" i="16" s="1"/>
  <c r="H11" i="15" s="1"/>
  <c r="BC27" i="16"/>
  <c r="BC30" i="16" s="1"/>
  <c r="G11" i="15" s="1"/>
  <c r="BB27" i="16"/>
  <c r="BA27" i="16"/>
  <c r="K27" i="16"/>
  <c r="K30" i="16" s="1"/>
  <c r="I27" i="16"/>
  <c r="I30" i="16" s="1"/>
  <c r="G27" i="16"/>
  <c r="B11" i="15"/>
  <c r="A11" i="15"/>
  <c r="BE30" i="16"/>
  <c r="I11" i="15" s="1"/>
  <c r="BB30" i="16"/>
  <c r="F11" i="15" s="1"/>
  <c r="BA30" i="16"/>
  <c r="E11" i="15" s="1"/>
  <c r="G30" i="16"/>
  <c r="BE24" i="16"/>
  <c r="BD24" i="16"/>
  <c r="BC24" i="16"/>
  <c r="BC25" i="16" s="1"/>
  <c r="G10" i="15" s="1"/>
  <c r="BB24" i="16"/>
  <c r="BB25" i="16" s="1"/>
  <c r="F10" i="15" s="1"/>
  <c r="K24" i="16"/>
  <c r="I24" i="16"/>
  <c r="I25" i="16" s="1"/>
  <c r="G24" i="16"/>
  <c r="BA24" i="16" s="1"/>
  <c r="BA25" i="16" s="1"/>
  <c r="E10" i="15" s="1"/>
  <c r="B10" i="15"/>
  <c r="A10" i="15"/>
  <c r="BE25" i="16"/>
  <c r="I10" i="15" s="1"/>
  <c r="BD25" i="16"/>
  <c r="H10" i="15" s="1"/>
  <c r="K25" i="16"/>
  <c r="BE19" i="16"/>
  <c r="BE22" i="16" s="1"/>
  <c r="I9" i="15" s="1"/>
  <c r="BD19" i="16"/>
  <c r="BC19" i="16"/>
  <c r="BB19" i="16"/>
  <c r="BB22" i="16" s="1"/>
  <c r="F9" i="15" s="1"/>
  <c r="BA19" i="16"/>
  <c r="BA22" i="16" s="1"/>
  <c r="E9" i="15" s="1"/>
  <c r="K19" i="16"/>
  <c r="I19" i="16"/>
  <c r="G19" i="16"/>
  <c r="G22" i="16" s="1"/>
  <c r="B9" i="15"/>
  <c r="A9" i="15"/>
  <c r="BD22" i="16"/>
  <c r="H9" i="15" s="1"/>
  <c r="BC22" i="16"/>
  <c r="G9" i="15" s="1"/>
  <c r="K22" i="16"/>
  <c r="I22" i="16"/>
  <c r="BE14" i="16"/>
  <c r="BD14" i="16"/>
  <c r="BC14" i="16"/>
  <c r="BB14" i="16"/>
  <c r="BA14" i="16"/>
  <c r="K14" i="16"/>
  <c r="I14" i="16"/>
  <c r="G14" i="16"/>
  <c r="BE12" i="16"/>
  <c r="BE17" i="16" s="1"/>
  <c r="I8" i="15" s="1"/>
  <c r="BD12" i="16"/>
  <c r="BD17" i="16" s="1"/>
  <c r="H8" i="15" s="1"/>
  <c r="BC12" i="16"/>
  <c r="BB12" i="16"/>
  <c r="BA12" i="16"/>
  <c r="BA17" i="16" s="1"/>
  <c r="E8" i="15" s="1"/>
  <c r="K12" i="16"/>
  <c r="K17" i="16" s="1"/>
  <c r="I12" i="16"/>
  <c r="G12" i="16"/>
  <c r="B8" i="15"/>
  <c r="A8" i="15"/>
  <c r="BC17" i="16"/>
  <c r="G8" i="15" s="1"/>
  <c r="BB17" i="16"/>
  <c r="F8" i="15" s="1"/>
  <c r="I17" i="16"/>
  <c r="G17" i="16"/>
  <c r="BE8" i="16"/>
  <c r="BD8" i="16"/>
  <c r="BD10" i="16" s="1"/>
  <c r="H7" i="15" s="1"/>
  <c r="BC8" i="16"/>
  <c r="BC10" i="16" s="1"/>
  <c r="G7" i="15" s="1"/>
  <c r="BB8" i="16"/>
  <c r="K8" i="16"/>
  <c r="K10" i="16" s="1"/>
  <c r="I8" i="16"/>
  <c r="I10" i="16" s="1"/>
  <c r="G8" i="16"/>
  <c r="BA8" i="16" s="1"/>
  <c r="BA10" i="16" s="1"/>
  <c r="E7" i="15" s="1"/>
  <c r="B7" i="15"/>
  <c r="A7" i="15"/>
  <c r="BE10" i="16"/>
  <c r="I7" i="15" s="1"/>
  <c r="BB10" i="16"/>
  <c r="F7" i="15" s="1"/>
  <c r="G10" i="16"/>
  <c r="E4" i="16"/>
  <c r="F3" i="16"/>
  <c r="C33" i="14"/>
  <c r="F33" i="14" s="1"/>
  <c r="C31" i="14"/>
  <c r="G7" i="14"/>
  <c r="H21" i="12"/>
  <c r="G23" i="11" s="1"/>
  <c r="I20" i="12"/>
  <c r="G21" i="11"/>
  <c r="D21" i="11"/>
  <c r="I19" i="12"/>
  <c r="G20" i="11"/>
  <c r="D20" i="11"/>
  <c r="I18" i="12"/>
  <c r="D19" i="11"/>
  <c r="I17" i="12"/>
  <c r="G19" i="11" s="1"/>
  <c r="D18" i="11"/>
  <c r="I16" i="12"/>
  <c r="G18" i="11" s="1"/>
  <c r="G17" i="11"/>
  <c r="D17" i="11"/>
  <c r="I15" i="12"/>
  <c r="G16" i="11"/>
  <c r="D16" i="11"/>
  <c r="I14" i="12"/>
  <c r="D15" i="11"/>
  <c r="I13" i="12"/>
  <c r="G15" i="11" s="1"/>
  <c r="BE8" i="13"/>
  <c r="BE13" i="13" s="1"/>
  <c r="I7" i="12" s="1"/>
  <c r="I8" i="12" s="1"/>
  <c r="C21" i="11" s="1"/>
  <c r="BC8" i="13"/>
  <c r="BB8" i="13"/>
  <c r="BB13" i="13" s="1"/>
  <c r="F7" i="12" s="1"/>
  <c r="F8" i="12" s="1"/>
  <c r="C16" i="11" s="1"/>
  <c r="BA8" i="13"/>
  <c r="BA13" i="13" s="1"/>
  <c r="E7" i="12" s="1"/>
  <c r="E8" i="12" s="1"/>
  <c r="C15" i="11" s="1"/>
  <c r="K8" i="13"/>
  <c r="I8" i="13"/>
  <c r="G8" i="13"/>
  <c r="BD8" i="13" s="1"/>
  <c r="BD13" i="13" s="1"/>
  <c r="H7" i="12" s="1"/>
  <c r="H8" i="12" s="1"/>
  <c r="C17" i="11" s="1"/>
  <c r="B7" i="12"/>
  <c r="A7" i="12"/>
  <c r="BC13" i="13"/>
  <c r="G7" i="12" s="1"/>
  <c r="G8" i="12" s="1"/>
  <c r="C18" i="11" s="1"/>
  <c r="K13" i="13"/>
  <c r="I13" i="13"/>
  <c r="E4" i="13"/>
  <c r="F3" i="13"/>
  <c r="F33" i="11"/>
  <c r="C33" i="11"/>
  <c r="C31" i="11"/>
  <c r="G7" i="11"/>
  <c r="H32" i="9"/>
  <c r="G23" i="8" s="1"/>
  <c r="I31" i="9"/>
  <c r="G21" i="8"/>
  <c r="D21" i="8"/>
  <c r="I30" i="9"/>
  <c r="G20" i="8"/>
  <c r="D20" i="8"/>
  <c r="I29" i="9"/>
  <c r="D19" i="8"/>
  <c r="I28" i="9"/>
  <c r="G19" i="8" s="1"/>
  <c r="D18" i="8"/>
  <c r="I27" i="9"/>
  <c r="G18" i="8" s="1"/>
  <c r="G17" i="8"/>
  <c r="D17" i="8"/>
  <c r="I26" i="9"/>
  <c r="G16" i="8"/>
  <c r="D16" i="8"/>
  <c r="I25" i="9"/>
  <c r="D15" i="8"/>
  <c r="I24" i="9"/>
  <c r="G15" i="8" s="1"/>
  <c r="BE462" i="10"/>
  <c r="BD462" i="10"/>
  <c r="BC462" i="10"/>
  <c r="BB462" i="10"/>
  <c r="BA462" i="10"/>
  <c r="K462" i="10"/>
  <c r="I462" i="10"/>
  <c r="G462" i="10"/>
  <c r="BE461" i="10"/>
  <c r="BD461" i="10"/>
  <c r="BC461" i="10"/>
  <c r="BB461" i="10"/>
  <c r="BA461" i="10"/>
  <c r="K461" i="10"/>
  <c r="I461" i="10"/>
  <c r="G461" i="10"/>
  <c r="BE460" i="10"/>
  <c r="BD460" i="10"/>
  <c r="BC460" i="10"/>
  <c r="BB460" i="10"/>
  <c r="BA460" i="10"/>
  <c r="K460" i="10"/>
  <c r="I460" i="10"/>
  <c r="G460" i="10"/>
  <c r="BE459" i="10"/>
  <c r="BD459" i="10"/>
  <c r="BC459" i="10"/>
  <c r="BB459" i="10"/>
  <c r="BA459" i="10"/>
  <c r="K459" i="10"/>
  <c r="I459" i="10"/>
  <c r="G459" i="10"/>
  <c r="BE458" i="10"/>
  <c r="BD458" i="10"/>
  <c r="BC458" i="10"/>
  <c r="BB458" i="10"/>
  <c r="BA458" i="10"/>
  <c r="K458" i="10"/>
  <c r="I458" i="10"/>
  <c r="G458" i="10"/>
  <c r="BE457" i="10"/>
  <c r="BD457" i="10"/>
  <c r="BC457" i="10"/>
  <c r="BB457" i="10"/>
  <c r="BA457" i="10"/>
  <c r="K457" i="10"/>
  <c r="I457" i="10"/>
  <c r="G457" i="10"/>
  <c r="BE456" i="10"/>
  <c r="BD456" i="10"/>
  <c r="BC456" i="10"/>
  <c r="BB456" i="10"/>
  <c r="BA456" i="10"/>
  <c r="K456" i="10"/>
  <c r="I456" i="10"/>
  <c r="G456" i="10"/>
  <c r="BE454" i="10"/>
  <c r="BE464" i="10" s="1"/>
  <c r="BD454" i="10"/>
  <c r="BC454" i="10"/>
  <c r="BB454" i="10"/>
  <c r="BB464" i="10" s="1"/>
  <c r="F18" i="9" s="1"/>
  <c r="BA454" i="10"/>
  <c r="BA464" i="10" s="1"/>
  <c r="E18" i="9" s="1"/>
  <c r="K454" i="10"/>
  <c r="I454" i="10"/>
  <c r="G454" i="10"/>
  <c r="G464" i="10" s="1"/>
  <c r="I18" i="9"/>
  <c r="B18" i="9"/>
  <c r="A18" i="9"/>
  <c r="BD464" i="10"/>
  <c r="H18" i="9" s="1"/>
  <c r="BC464" i="10"/>
  <c r="G18" i="9" s="1"/>
  <c r="K464" i="10"/>
  <c r="I464" i="10"/>
  <c r="BE442" i="10"/>
  <c r="BD442" i="10"/>
  <c r="BC442" i="10"/>
  <c r="BA442" i="10"/>
  <c r="K442" i="10"/>
  <c r="I442" i="10"/>
  <c r="G442" i="10"/>
  <c r="BB442" i="10" s="1"/>
  <c r="BE436" i="10"/>
  <c r="BD436" i="10"/>
  <c r="BC436" i="10"/>
  <c r="BA436" i="10"/>
  <c r="K436" i="10"/>
  <c r="I436" i="10"/>
  <c r="G436" i="10"/>
  <c r="BB436" i="10" s="1"/>
  <c r="BE424" i="10"/>
  <c r="BE452" i="10" s="1"/>
  <c r="I17" i="9" s="1"/>
  <c r="BD424" i="10"/>
  <c r="BC424" i="10"/>
  <c r="BA424" i="10"/>
  <c r="BA452" i="10" s="1"/>
  <c r="E17" i="9" s="1"/>
  <c r="K424" i="10"/>
  <c r="I424" i="10"/>
  <c r="G424" i="10"/>
  <c r="BB424" i="10" s="1"/>
  <c r="BB452" i="10" s="1"/>
  <c r="F17" i="9" s="1"/>
  <c r="B17" i="9"/>
  <c r="A17" i="9"/>
  <c r="BC452" i="10"/>
  <c r="G17" i="9" s="1"/>
  <c r="I452" i="10"/>
  <c r="G452" i="10"/>
  <c r="BE421" i="10"/>
  <c r="BD421" i="10"/>
  <c r="BC421" i="10"/>
  <c r="BA421" i="10"/>
  <c r="K421" i="10"/>
  <c r="I421" i="10"/>
  <c r="G421" i="10"/>
  <c r="BB421" i="10" s="1"/>
  <c r="BE419" i="10"/>
  <c r="BD419" i="10"/>
  <c r="BC419" i="10"/>
  <c r="BA419" i="10"/>
  <c r="K419" i="10"/>
  <c r="I419" i="10"/>
  <c r="G419" i="10"/>
  <c r="BB419" i="10" s="1"/>
  <c r="BE417" i="10"/>
  <c r="BD417" i="10"/>
  <c r="BD422" i="10" s="1"/>
  <c r="H16" i="9" s="1"/>
  <c r="BC417" i="10"/>
  <c r="BA417" i="10"/>
  <c r="K417" i="10"/>
  <c r="K422" i="10" s="1"/>
  <c r="I417" i="10"/>
  <c r="G417" i="10"/>
  <c r="BB417" i="10" s="1"/>
  <c r="B16" i="9"/>
  <c r="A16" i="9"/>
  <c r="BE422" i="10"/>
  <c r="I16" i="9" s="1"/>
  <c r="BB422" i="10"/>
  <c r="F16" i="9" s="1"/>
  <c r="BA422" i="10"/>
  <c r="E16" i="9" s="1"/>
  <c r="G422" i="10"/>
  <c r="BE414" i="10"/>
  <c r="BD414" i="10"/>
  <c r="BC414" i="10"/>
  <c r="BA414" i="10"/>
  <c r="K414" i="10"/>
  <c r="I414" i="10"/>
  <c r="G414" i="10"/>
  <c r="BB414" i="10" s="1"/>
  <c r="BE411" i="10"/>
  <c r="BD411" i="10"/>
  <c r="BC411" i="10"/>
  <c r="BA411" i="10"/>
  <c r="K411" i="10"/>
  <c r="I411" i="10"/>
  <c r="G411" i="10"/>
  <c r="BB411" i="10" s="1"/>
  <c r="BE405" i="10"/>
  <c r="BD405" i="10"/>
  <c r="BC405" i="10"/>
  <c r="BA405" i="10"/>
  <c r="K405" i="10"/>
  <c r="I405" i="10"/>
  <c r="G405" i="10"/>
  <c r="BB405" i="10" s="1"/>
  <c r="BE399" i="10"/>
  <c r="BD399" i="10"/>
  <c r="BC399" i="10"/>
  <c r="BA399" i="10"/>
  <c r="K399" i="10"/>
  <c r="I399" i="10"/>
  <c r="G399" i="10"/>
  <c r="BB399" i="10" s="1"/>
  <c r="BE389" i="10"/>
  <c r="BD389" i="10"/>
  <c r="BC389" i="10"/>
  <c r="BA389" i="10"/>
  <c r="K389" i="10"/>
  <c r="I389" i="10"/>
  <c r="G389" i="10"/>
  <c r="BB389" i="10" s="1"/>
  <c r="BE382" i="10"/>
  <c r="BD382" i="10"/>
  <c r="BC382" i="10"/>
  <c r="BA382" i="10"/>
  <c r="K382" i="10"/>
  <c r="I382" i="10"/>
  <c r="G382" i="10"/>
  <c r="BB382" i="10" s="1"/>
  <c r="BE372" i="10"/>
  <c r="BD372" i="10"/>
  <c r="BC372" i="10"/>
  <c r="BA372" i="10"/>
  <c r="K372" i="10"/>
  <c r="I372" i="10"/>
  <c r="G372" i="10"/>
  <c r="BB372" i="10" s="1"/>
  <c r="BE365" i="10"/>
  <c r="BD365" i="10"/>
  <c r="BC365" i="10"/>
  <c r="BA365" i="10"/>
  <c r="K365" i="10"/>
  <c r="I365" i="10"/>
  <c r="G365" i="10"/>
  <c r="BB365" i="10" s="1"/>
  <c r="BE360" i="10"/>
  <c r="BD360" i="10"/>
  <c r="BC360" i="10"/>
  <c r="BA360" i="10"/>
  <c r="K360" i="10"/>
  <c r="I360" i="10"/>
  <c r="G360" i="10"/>
  <c r="BB360" i="10" s="1"/>
  <c r="BE357" i="10"/>
  <c r="BD357" i="10"/>
  <c r="BC357" i="10"/>
  <c r="BA357" i="10"/>
  <c r="K357" i="10"/>
  <c r="I357" i="10"/>
  <c r="G357" i="10"/>
  <c r="BB357" i="10" s="1"/>
  <c r="BE353" i="10"/>
  <c r="BD353" i="10"/>
  <c r="BC353" i="10"/>
  <c r="BA353" i="10"/>
  <c r="K353" i="10"/>
  <c r="I353" i="10"/>
  <c r="G353" i="10"/>
  <c r="BB353" i="10" s="1"/>
  <c r="BE350" i="10"/>
  <c r="BD350" i="10"/>
  <c r="BC350" i="10"/>
  <c r="BA350" i="10"/>
  <c r="K350" i="10"/>
  <c r="I350" i="10"/>
  <c r="G350" i="10"/>
  <c r="BB350" i="10" s="1"/>
  <c r="BE347" i="10"/>
  <c r="BD347" i="10"/>
  <c r="BC347" i="10"/>
  <c r="BC415" i="10" s="1"/>
  <c r="G15" i="9" s="1"/>
  <c r="BA347" i="10"/>
  <c r="K347" i="10"/>
  <c r="I347" i="10"/>
  <c r="I415" i="10" s="1"/>
  <c r="G347" i="10"/>
  <c r="G415" i="10" s="1"/>
  <c r="B15" i="9"/>
  <c r="A15" i="9"/>
  <c r="BE415" i="10"/>
  <c r="I15" i="9" s="1"/>
  <c r="BD415" i="10"/>
  <c r="H15" i="9" s="1"/>
  <c r="BA415" i="10"/>
  <c r="E15" i="9" s="1"/>
  <c r="K415" i="10"/>
  <c r="BE344" i="10"/>
  <c r="BE345" i="10" s="1"/>
  <c r="BD344" i="10"/>
  <c r="BC344" i="10"/>
  <c r="BB344" i="10"/>
  <c r="BB345" i="10" s="1"/>
  <c r="F14" i="9" s="1"/>
  <c r="BA344" i="10"/>
  <c r="BA345" i="10" s="1"/>
  <c r="E14" i="9" s="1"/>
  <c r="K344" i="10"/>
  <c r="I344" i="10"/>
  <c r="G344" i="10"/>
  <c r="G345" i="10" s="1"/>
  <c r="I14" i="9"/>
  <c r="B14" i="9"/>
  <c r="A14" i="9"/>
  <c r="BD345" i="10"/>
  <c r="H14" i="9" s="1"/>
  <c r="BC345" i="10"/>
  <c r="G14" i="9" s="1"/>
  <c r="K345" i="10"/>
  <c r="I345" i="10"/>
  <c r="BE334" i="10"/>
  <c r="BD334" i="10"/>
  <c r="BC334" i="10"/>
  <c r="BB334" i="10"/>
  <c r="BA334" i="10"/>
  <c r="K334" i="10"/>
  <c r="I334" i="10"/>
  <c r="G334" i="10"/>
  <c r="BE322" i="10"/>
  <c r="BD322" i="10"/>
  <c r="BC322" i="10"/>
  <c r="BB322" i="10"/>
  <c r="BA322" i="10"/>
  <c r="K322" i="10"/>
  <c r="I322" i="10"/>
  <c r="G322" i="10"/>
  <c r="BE314" i="10"/>
  <c r="BD314" i="10"/>
  <c r="BC314" i="10"/>
  <c r="BB314" i="10"/>
  <c r="BA314" i="10"/>
  <c r="K314" i="10"/>
  <c r="I314" i="10"/>
  <c r="G314" i="10"/>
  <c r="BE298" i="10"/>
  <c r="BD298" i="10"/>
  <c r="BC298" i="10"/>
  <c r="BB298" i="10"/>
  <c r="BA298" i="10"/>
  <c r="K298" i="10"/>
  <c r="I298" i="10"/>
  <c r="G298" i="10"/>
  <c r="BE293" i="10"/>
  <c r="BD293" i="10"/>
  <c r="BC293" i="10"/>
  <c r="BB293" i="10"/>
  <c r="BA293" i="10"/>
  <c r="K293" i="10"/>
  <c r="I293" i="10"/>
  <c r="G293" i="10"/>
  <c r="BE287" i="10"/>
  <c r="BE342" i="10" s="1"/>
  <c r="I13" i="9" s="1"/>
  <c r="BD287" i="10"/>
  <c r="BD342" i="10" s="1"/>
  <c r="BC287" i="10"/>
  <c r="BB287" i="10"/>
  <c r="BA287" i="10"/>
  <c r="BA342" i="10" s="1"/>
  <c r="E13" i="9" s="1"/>
  <c r="K287" i="10"/>
  <c r="K342" i="10" s="1"/>
  <c r="I287" i="10"/>
  <c r="G287" i="10"/>
  <c r="H13" i="9"/>
  <c r="B13" i="9"/>
  <c r="A13" i="9"/>
  <c r="BC342" i="10"/>
  <c r="G13" i="9" s="1"/>
  <c r="BB342" i="10"/>
  <c r="F13" i="9" s="1"/>
  <c r="I342" i="10"/>
  <c r="G342" i="10"/>
  <c r="BE283" i="10"/>
  <c r="BD283" i="10"/>
  <c r="BD285" i="10" s="1"/>
  <c r="H12" i="9" s="1"/>
  <c r="BC283" i="10"/>
  <c r="BC285" i="10" s="1"/>
  <c r="BB283" i="10"/>
  <c r="K283" i="10"/>
  <c r="K285" i="10" s="1"/>
  <c r="I283" i="10"/>
  <c r="I285" i="10" s="1"/>
  <c r="G283" i="10"/>
  <c r="BA283" i="10" s="1"/>
  <c r="BA285" i="10" s="1"/>
  <c r="E12" i="9" s="1"/>
  <c r="G12" i="9"/>
  <c r="B12" i="9"/>
  <c r="A12" i="9"/>
  <c r="BE285" i="10"/>
  <c r="I12" i="9" s="1"/>
  <c r="BB285" i="10"/>
  <c r="F12" i="9" s="1"/>
  <c r="G285" i="10"/>
  <c r="BE270" i="10"/>
  <c r="BD270" i="10"/>
  <c r="BC270" i="10"/>
  <c r="BB270" i="10"/>
  <c r="K270" i="10"/>
  <c r="I270" i="10"/>
  <c r="G270" i="10"/>
  <c r="BA270" i="10" s="1"/>
  <c r="BE268" i="10"/>
  <c r="BD268" i="10"/>
  <c r="BC268" i="10"/>
  <c r="BB268" i="10"/>
  <c r="K268" i="10"/>
  <c r="I268" i="10"/>
  <c r="G268" i="10"/>
  <c r="BA268" i="10" s="1"/>
  <c r="BE265" i="10"/>
  <c r="BD265" i="10"/>
  <c r="BC265" i="10"/>
  <c r="BC281" i="10" s="1"/>
  <c r="G11" i="9" s="1"/>
  <c r="BB265" i="10"/>
  <c r="K265" i="10"/>
  <c r="I265" i="10"/>
  <c r="I281" i="10" s="1"/>
  <c r="G265" i="10"/>
  <c r="B11" i="9"/>
  <c r="A11" i="9"/>
  <c r="BE281" i="10"/>
  <c r="I11" i="9" s="1"/>
  <c r="BD281" i="10"/>
  <c r="H11" i="9" s="1"/>
  <c r="K281" i="10"/>
  <c r="BE261" i="10"/>
  <c r="BD261" i="10"/>
  <c r="BC261" i="10"/>
  <c r="BB261" i="10"/>
  <c r="BA261" i="10"/>
  <c r="K261" i="10"/>
  <c r="I261" i="10"/>
  <c r="G261" i="10"/>
  <c r="BE258" i="10"/>
  <c r="BD258" i="10"/>
  <c r="BC258" i="10"/>
  <c r="BB258" i="10"/>
  <c r="BA258" i="10"/>
  <c r="K258" i="10"/>
  <c r="I258" i="10"/>
  <c r="G258" i="10"/>
  <c r="BE255" i="10"/>
  <c r="BD255" i="10"/>
  <c r="BC255" i="10"/>
  <c r="BB255" i="10"/>
  <c r="BA255" i="10"/>
  <c r="K255" i="10"/>
  <c r="I255" i="10"/>
  <c r="G255" i="10"/>
  <c r="BE253" i="10"/>
  <c r="BD253" i="10"/>
  <c r="BC253" i="10"/>
  <c r="BB253" i="10"/>
  <c r="BA253" i="10"/>
  <c r="K253" i="10"/>
  <c r="I253" i="10"/>
  <c r="G253" i="10"/>
  <c r="BE250" i="10"/>
  <c r="BD250" i="10"/>
  <c r="BC250" i="10"/>
  <c r="BB250" i="10"/>
  <c r="BA250" i="10"/>
  <c r="K250" i="10"/>
  <c r="I250" i="10"/>
  <c r="G250" i="10"/>
  <c r="BE245" i="10"/>
  <c r="BD245" i="10"/>
  <c r="BC245" i="10"/>
  <c r="BB245" i="10"/>
  <c r="BA245" i="10"/>
  <c r="K245" i="10"/>
  <c r="I245" i="10"/>
  <c r="G245" i="10"/>
  <c r="BE243" i="10"/>
  <c r="BD243" i="10"/>
  <c r="BC243" i="10"/>
  <c r="BB243" i="10"/>
  <c r="BA243" i="10"/>
  <c r="K243" i="10"/>
  <c r="I243" i="10"/>
  <c r="G243" i="10"/>
  <c r="BE241" i="10"/>
  <c r="BD241" i="10"/>
  <c r="BC241" i="10"/>
  <c r="BB241" i="10"/>
  <c r="BA241" i="10"/>
  <c r="K241" i="10"/>
  <c r="I241" i="10"/>
  <c r="G241" i="10"/>
  <c r="BE239" i="10"/>
  <c r="BD239" i="10"/>
  <c r="BC239" i="10"/>
  <c r="BB239" i="10"/>
  <c r="BA239" i="10"/>
  <c r="K239" i="10"/>
  <c r="I239" i="10"/>
  <c r="G239" i="10"/>
  <c r="BE235" i="10"/>
  <c r="BD235" i="10"/>
  <c r="BC235" i="10"/>
  <c r="BB235" i="10"/>
  <c r="BA235" i="10"/>
  <c r="K235" i="10"/>
  <c r="I235" i="10"/>
  <c r="G235" i="10"/>
  <c r="BE231" i="10"/>
  <c r="BD231" i="10"/>
  <c r="BC231" i="10"/>
  <c r="BB231" i="10"/>
  <c r="BA231" i="10"/>
  <c r="K231" i="10"/>
  <c r="I231" i="10"/>
  <c r="G231" i="10"/>
  <c r="BE223" i="10"/>
  <c r="BE263" i="10" s="1"/>
  <c r="BD223" i="10"/>
  <c r="BC223" i="10"/>
  <c r="BB223" i="10"/>
  <c r="BB263" i="10" s="1"/>
  <c r="F10" i="9" s="1"/>
  <c r="BA223" i="10"/>
  <c r="BA263" i="10" s="1"/>
  <c r="E10" i="9" s="1"/>
  <c r="K223" i="10"/>
  <c r="I223" i="10"/>
  <c r="G223" i="10"/>
  <c r="G263" i="10" s="1"/>
  <c r="I10" i="9"/>
  <c r="B10" i="9"/>
  <c r="A10" i="9"/>
  <c r="BD263" i="10"/>
  <c r="H10" i="9" s="1"/>
  <c r="BC263" i="10"/>
  <c r="G10" i="9" s="1"/>
  <c r="K263" i="10"/>
  <c r="I263" i="10"/>
  <c r="BE218" i="10"/>
  <c r="BD218" i="10"/>
  <c r="BC218" i="10"/>
  <c r="BB218" i="10"/>
  <c r="BA218" i="10"/>
  <c r="K218" i="10"/>
  <c r="I218" i="10"/>
  <c r="G218" i="10"/>
  <c r="BE213" i="10"/>
  <c r="BD213" i="10"/>
  <c r="BC213" i="10"/>
  <c r="BB213" i="10"/>
  <c r="BA213" i="10"/>
  <c r="K213" i="10"/>
  <c r="I213" i="10"/>
  <c r="G213" i="10"/>
  <c r="BE207" i="10"/>
  <c r="BD207" i="10"/>
  <c r="BC207" i="10"/>
  <c r="BB207" i="10"/>
  <c r="BA207" i="10"/>
  <c r="K207" i="10"/>
  <c r="I207" i="10"/>
  <c r="G207" i="10"/>
  <c r="BE196" i="10"/>
  <c r="BD196" i="10"/>
  <c r="BC196" i="10"/>
  <c r="BB196" i="10"/>
  <c r="BA196" i="10"/>
  <c r="K196" i="10"/>
  <c r="I196" i="10"/>
  <c r="G196" i="10"/>
  <c r="BE187" i="10"/>
  <c r="BD187" i="10"/>
  <c r="BC187" i="10"/>
  <c r="BB187" i="10"/>
  <c r="BA187" i="10"/>
  <c r="K187" i="10"/>
  <c r="I187" i="10"/>
  <c r="G187" i="10"/>
  <c r="BE175" i="10"/>
  <c r="BD175" i="10"/>
  <c r="BC175" i="10"/>
  <c r="BB175" i="10"/>
  <c r="BA175" i="10"/>
  <c r="K175" i="10"/>
  <c r="I175" i="10"/>
  <c r="G175" i="10"/>
  <c r="BE165" i="10"/>
  <c r="BD165" i="10"/>
  <c r="BC165" i="10"/>
  <c r="BB165" i="10"/>
  <c r="BA165" i="10"/>
  <c r="K165" i="10"/>
  <c r="I165" i="10"/>
  <c r="G165" i="10"/>
  <c r="BE157" i="10"/>
  <c r="BD157" i="10"/>
  <c r="BC157" i="10"/>
  <c r="BB157" i="10"/>
  <c r="BA157" i="10"/>
  <c r="K157" i="10"/>
  <c r="I157" i="10"/>
  <c r="G157" i="10"/>
  <c r="BE141" i="10"/>
  <c r="BD141" i="10"/>
  <c r="BC141" i="10"/>
  <c r="BB141" i="10"/>
  <c r="BA141" i="10"/>
  <c r="K141" i="10"/>
  <c r="I141" i="10"/>
  <c r="G141" i="10"/>
  <c r="BE132" i="10"/>
  <c r="BD132" i="10"/>
  <c r="BC132" i="10"/>
  <c r="BB132" i="10"/>
  <c r="BA132" i="10"/>
  <c r="K132" i="10"/>
  <c r="I132" i="10"/>
  <c r="G132" i="10"/>
  <c r="BE124" i="10"/>
  <c r="BD124" i="10"/>
  <c r="BC124" i="10"/>
  <c r="BB124" i="10"/>
  <c r="BA124" i="10"/>
  <c r="K124" i="10"/>
  <c r="I124" i="10"/>
  <c r="G124" i="10"/>
  <c r="BE119" i="10"/>
  <c r="BD119" i="10"/>
  <c r="BC119" i="10"/>
  <c r="BB119" i="10"/>
  <c r="BA119" i="10"/>
  <c r="K119" i="10"/>
  <c r="I119" i="10"/>
  <c r="G119" i="10"/>
  <c r="BE109" i="10"/>
  <c r="BD109" i="10"/>
  <c r="BC109" i="10"/>
  <c r="BB109" i="10"/>
  <c r="BA109" i="10"/>
  <c r="K109" i="10"/>
  <c r="I109" i="10"/>
  <c r="G109" i="10"/>
  <c r="BE86" i="10"/>
  <c r="BD86" i="10"/>
  <c r="BC86" i="10"/>
  <c r="BB86" i="10"/>
  <c r="BA86" i="10"/>
  <c r="K86" i="10"/>
  <c r="I86" i="10"/>
  <c r="G86" i="10"/>
  <c r="BE84" i="10"/>
  <c r="BD84" i="10"/>
  <c r="BC84" i="10"/>
  <c r="BB84" i="10"/>
  <c r="BA84" i="10"/>
  <c r="K84" i="10"/>
  <c r="I84" i="10"/>
  <c r="G84" i="10"/>
  <c r="BE73" i="10"/>
  <c r="BD73" i="10"/>
  <c r="BC73" i="10"/>
  <c r="BB73" i="10"/>
  <c r="BA73" i="10"/>
  <c r="K73" i="10"/>
  <c r="I73" i="10"/>
  <c r="G73" i="10"/>
  <c r="BE70" i="10"/>
  <c r="BD70" i="10"/>
  <c r="BC70" i="10"/>
  <c r="BB70" i="10"/>
  <c r="BA70" i="10"/>
  <c r="K70" i="10"/>
  <c r="I70" i="10"/>
  <c r="G70" i="10"/>
  <c r="BE56" i="10"/>
  <c r="BD56" i="10"/>
  <c r="BC56" i="10"/>
  <c r="BB56" i="10"/>
  <c r="BA56" i="10"/>
  <c r="K56" i="10"/>
  <c r="I56" i="10"/>
  <c r="G56" i="10"/>
  <c r="BE41" i="10"/>
  <c r="BE221" i="10" s="1"/>
  <c r="I9" i="9" s="1"/>
  <c r="BD41" i="10"/>
  <c r="BD221" i="10" s="1"/>
  <c r="BC41" i="10"/>
  <c r="BB41" i="10"/>
  <c r="BA41" i="10"/>
  <c r="BA221" i="10" s="1"/>
  <c r="E9" i="9" s="1"/>
  <c r="K41" i="10"/>
  <c r="K221" i="10" s="1"/>
  <c r="I41" i="10"/>
  <c r="G41" i="10"/>
  <c r="H9" i="9"/>
  <c r="B9" i="9"/>
  <c r="A9" i="9"/>
  <c r="BC221" i="10"/>
  <c r="G9" i="9" s="1"/>
  <c r="BB221" i="10"/>
  <c r="F9" i="9" s="1"/>
  <c r="I221" i="10"/>
  <c r="G221" i="10"/>
  <c r="BE36" i="10"/>
  <c r="BD36" i="10"/>
  <c r="BC36" i="10"/>
  <c r="BB36" i="10"/>
  <c r="K36" i="10"/>
  <c r="I36" i="10"/>
  <c r="G36" i="10"/>
  <c r="BA36" i="10" s="1"/>
  <c r="BE33" i="10"/>
  <c r="BD33" i="10"/>
  <c r="BC33" i="10"/>
  <c r="BB33" i="10"/>
  <c r="K33" i="10"/>
  <c r="I33" i="10"/>
  <c r="G33" i="10"/>
  <c r="BA33" i="10" s="1"/>
  <c r="BE29" i="10"/>
  <c r="BD29" i="10"/>
  <c r="BD39" i="10" s="1"/>
  <c r="H8" i="9" s="1"/>
  <c r="BC29" i="10"/>
  <c r="BB29" i="10"/>
  <c r="K29" i="10"/>
  <c r="K39" i="10" s="1"/>
  <c r="I29" i="10"/>
  <c r="I39" i="10" s="1"/>
  <c r="G29" i="10"/>
  <c r="BA29" i="10" s="1"/>
  <c r="B8" i="9"/>
  <c r="A8" i="9"/>
  <c r="BE39" i="10"/>
  <c r="I8" i="9" s="1"/>
  <c r="BB39" i="10"/>
  <c r="F8" i="9" s="1"/>
  <c r="G39" i="10"/>
  <c r="BE19" i="10"/>
  <c r="BD19" i="10"/>
  <c r="BC19" i="10"/>
  <c r="BB19" i="10"/>
  <c r="K19" i="10"/>
  <c r="I19" i="10"/>
  <c r="G19" i="10"/>
  <c r="BA19" i="10" s="1"/>
  <c r="BE17" i="10"/>
  <c r="BD17" i="10"/>
  <c r="BC17" i="10"/>
  <c r="BB17" i="10"/>
  <c r="K17" i="10"/>
  <c r="I17" i="10"/>
  <c r="G17" i="10"/>
  <c r="BA17" i="10" s="1"/>
  <c r="BE11" i="10"/>
  <c r="BD11" i="10"/>
  <c r="BC11" i="10"/>
  <c r="BB11" i="10"/>
  <c r="K11" i="10"/>
  <c r="I11" i="10"/>
  <c r="G11" i="10"/>
  <c r="BA11" i="10" s="1"/>
  <c r="BE8" i="10"/>
  <c r="BD8" i="10"/>
  <c r="BC8" i="10"/>
  <c r="BC27" i="10" s="1"/>
  <c r="G7" i="9" s="1"/>
  <c r="BB8" i="10"/>
  <c r="BB27" i="10" s="1"/>
  <c r="K8" i="10"/>
  <c r="I8" i="10"/>
  <c r="I27" i="10" s="1"/>
  <c r="G8" i="10"/>
  <c r="F7" i="9"/>
  <c r="B7" i="9"/>
  <c r="A7" i="9"/>
  <c r="BE27" i="10"/>
  <c r="I7" i="9" s="1"/>
  <c r="BD27" i="10"/>
  <c r="H7" i="9" s="1"/>
  <c r="K27" i="10"/>
  <c r="E4" i="10"/>
  <c r="F3" i="10"/>
  <c r="C33" i="8"/>
  <c r="F33" i="8" s="1"/>
  <c r="C31" i="8"/>
  <c r="G7" i="8"/>
  <c r="H21" i="6"/>
  <c r="G23" i="5" s="1"/>
  <c r="I20" i="6"/>
  <c r="G21" i="5"/>
  <c r="D21" i="5"/>
  <c r="I19" i="6"/>
  <c r="G20" i="5"/>
  <c r="D20" i="5"/>
  <c r="I18" i="6"/>
  <c r="D19" i="5"/>
  <c r="I17" i="6"/>
  <c r="G19" i="5" s="1"/>
  <c r="D18" i="5"/>
  <c r="I16" i="6"/>
  <c r="G18" i="5" s="1"/>
  <c r="G17" i="5"/>
  <c r="D17" i="5"/>
  <c r="I15" i="6"/>
  <c r="G16" i="5"/>
  <c r="D16" i="5"/>
  <c r="I14" i="6"/>
  <c r="D15" i="5"/>
  <c r="I13" i="6"/>
  <c r="G15" i="5" s="1"/>
  <c r="BE31" i="7"/>
  <c r="BD31" i="7"/>
  <c r="BC31" i="7"/>
  <c r="BB31" i="7"/>
  <c r="BA31" i="7"/>
  <c r="K31" i="7"/>
  <c r="I31" i="7"/>
  <c r="G31" i="7"/>
  <c r="BE26" i="7"/>
  <c r="BD26" i="7"/>
  <c r="BC26" i="7"/>
  <c r="BB26" i="7"/>
  <c r="BA26" i="7"/>
  <c r="K26" i="7"/>
  <c r="I26" i="7"/>
  <c r="G26" i="7"/>
  <c r="BE13" i="7"/>
  <c r="BD13" i="7"/>
  <c r="BC13" i="7"/>
  <c r="BB13" i="7"/>
  <c r="BA13" i="7"/>
  <c r="K13" i="7"/>
  <c r="I13" i="7"/>
  <c r="G13" i="7"/>
  <c r="BE8" i="7"/>
  <c r="BE37" i="7" s="1"/>
  <c r="I7" i="6" s="1"/>
  <c r="I8" i="6" s="1"/>
  <c r="C21" i="5" s="1"/>
  <c r="BD8" i="7"/>
  <c r="BC8" i="7"/>
  <c r="BB8" i="7"/>
  <c r="BB37" i="7" s="1"/>
  <c r="F7" i="6" s="1"/>
  <c r="F8" i="6" s="1"/>
  <c r="C16" i="5" s="1"/>
  <c r="BA8" i="7"/>
  <c r="BA37" i="7" s="1"/>
  <c r="E7" i="6" s="1"/>
  <c r="E8" i="6" s="1"/>
  <c r="C15" i="5" s="1"/>
  <c r="K8" i="7"/>
  <c r="I8" i="7"/>
  <c r="G8" i="7"/>
  <c r="G37" i="7" s="1"/>
  <c r="B7" i="6"/>
  <c r="A7" i="6"/>
  <c r="BD37" i="7"/>
  <c r="H7" i="6" s="1"/>
  <c r="H8" i="6" s="1"/>
  <c r="C17" i="5" s="1"/>
  <c r="BC37" i="7"/>
  <c r="G7" i="6" s="1"/>
  <c r="G8" i="6" s="1"/>
  <c r="C18" i="5" s="1"/>
  <c r="K37" i="7"/>
  <c r="I37" i="7"/>
  <c r="E4" i="7"/>
  <c r="F3" i="7"/>
  <c r="C33" i="5"/>
  <c r="F33" i="5" s="1"/>
  <c r="C31" i="5"/>
  <c r="G7" i="5"/>
  <c r="H21" i="3"/>
  <c r="I20" i="3"/>
  <c r="G21" i="2"/>
  <c r="D21" i="2"/>
  <c r="I19" i="3"/>
  <c r="G20" i="2"/>
  <c r="D20" i="2"/>
  <c r="I18" i="3"/>
  <c r="D19" i="2"/>
  <c r="I17" i="3"/>
  <c r="G19" i="2" s="1"/>
  <c r="D18" i="2"/>
  <c r="I16" i="3"/>
  <c r="G18" i="2" s="1"/>
  <c r="G17" i="2"/>
  <c r="D17" i="2"/>
  <c r="I15" i="3"/>
  <c r="G16" i="2"/>
  <c r="D16" i="2"/>
  <c r="I14" i="3"/>
  <c r="D15" i="2"/>
  <c r="I13" i="3"/>
  <c r="G15" i="2" s="1"/>
  <c r="BE30" i="4"/>
  <c r="BD30" i="4"/>
  <c r="BC30" i="4"/>
  <c r="BB30" i="4"/>
  <c r="BA30" i="4"/>
  <c r="K30" i="4"/>
  <c r="I30" i="4"/>
  <c r="G30" i="4"/>
  <c r="BE25" i="4"/>
  <c r="BD25" i="4"/>
  <c r="BC25" i="4"/>
  <c r="BB25" i="4"/>
  <c r="BA25" i="4"/>
  <c r="K25" i="4"/>
  <c r="I25" i="4"/>
  <c r="G25" i="4"/>
  <c r="BE16" i="4"/>
  <c r="BD16" i="4"/>
  <c r="BC16" i="4"/>
  <c r="BB16" i="4"/>
  <c r="BA16" i="4"/>
  <c r="K16" i="4"/>
  <c r="I16" i="4"/>
  <c r="G16" i="4"/>
  <c r="BE8" i="4"/>
  <c r="BE34" i="4" s="1"/>
  <c r="I7" i="3" s="1"/>
  <c r="I8" i="3" s="1"/>
  <c r="C21" i="2" s="1"/>
  <c r="BD8" i="4"/>
  <c r="BC8" i="4"/>
  <c r="BC34" i="4" s="1"/>
  <c r="G7" i="3" s="1"/>
  <c r="G8" i="3" s="1"/>
  <c r="C18" i="2" s="1"/>
  <c r="BB8" i="4"/>
  <c r="BA8" i="4"/>
  <c r="BA34" i="4" s="1"/>
  <c r="E7" i="3" s="1"/>
  <c r="E8" i="3" s="1"/>
  <c r="C15" i="2" s="1"/>
  <c r="K8" i="4"/>
  <c r="I8" i="4"/>
  <c r="I34" i="4" s="1"/>
  <c r="G8" i="4"/>
  <c r="B7" i="3"/>
  <c r="A7" i="3"/>
  <c r="BD34" i="4"/>
  <c r="H7" i="3" s="1"/>
  <c r="H8" i="3" s="1"/>
  <c r="C17" i="2" s="1"/>
  <c r="BB34" i="4"/>
  <c r="F7" i="3" s="1"/>
  <c r="F8" i="3" s="1"/>
  <c r="C16" i="2" s="1"/>
  <c r="K34" i="4"/>
  <c r="G34" i="4"/>
  <c r="E4" i="4"/>
  <c r="F3" i="4"/>
  <c r="G23" i="2"/>
  <c r="C33" i="2"/>
  <c r="F33" i="2" s="1"/>
  <c r="C31" i="2"/>
  <c r="G7" i="2"/>
  <c r="H86" i="1"/>
  <c r="J68" i="1"/>
  <c r="I68" i="1"/>
  <c r="H68" i="1"/>
  <c r="G68" i="1"/>
  <c r="F68" i="1"/>
  <c r="H44" i="1"/>
  <c r="G44" i="1"/>
  <c r="I43" i="1"/>
  <c r="F43" i="1" s="1"/>
  <c r="I42" i="1"/>
  <c r="F42" i="1" s="1"/>
  <c r="I41" i="1"/>
  <c r="F41" i="1" s="1"/>
  <c r="I40" i="1"/>
  <c r="F40" i="1" s="1"/>
  <c r="I39" i="1"/>
  <c r="F39" i="1" s="1"/>
  <c r="I38" i="1"/>
  <c r="F38" i="1" s="1"/>
  <c r="H37" i="1"/>
  <c r="G37" i="1"/>
  <c r="H31" i="1"/>
  <c r="I21" i="1" s="1"/>
  <c r="I22" i="1" s="1"/>
  <c r="G31" i="1"/>
  <c r="I30" i="1"/>
  <c r="F30" i="1" s="1"/>
  <c r="H29" i="1"/>
  <c r="G29" i="1"/>
  <c r="D22" i="1"/>
  <c r="D20" i="1"/>
  <c r="I19" i="1"/>
  <c r="I2" i="1"/>
  <c r="G22" i="17" l="1"/>
  <c r="C19" i="17"/>
  <c r="C22" i="17" s="1"/>
  <c r="C23" i="17" s="1"/>
  <c r="F30" i="17" s="1"/>
  <c r="F31" i="17" s="1"/>
  <c r="G22" i="14"/>
  <c r="E14" i="15"/>
  <c r="C15" i="14" s="1"/>
  <c r="F14" i="15"/>
  <c r="C16" i="14" s="1"/>
  <c r="G14" i="15"/>
  <c r="C18" i="14" s="1"/>
  <c r="I14" i="15"/>
  <c r="C21" i="14" s="1"/>
  <c r="H14" i="15"/>
  <c r="C17" i="14" s="1"/>
  <c r="G25" i="16"/>
  <c r="G22" i="11"/>
  <c r="C19" i="11"/>
  <c r="C22" i="11" s="1"/>
  <c r="C23" i="11" s="1"/>
  <c r="F30" i="11" s="1"/>
  <c r="F31" i="11" s="1"/>
  <c r="G13" i="13"/>
  <c r="BA265" i="10"/>
  <c r="BA281" i="10" s="1"/>
  <c r="E11" i="9" s="1"/>
  <c r="G281" i="10"/>
  <c r="BB347" i="10"/>
  <c r="BB415" i="10" s="1"/>
  <c r="F15" i="9" s="1"/>
  <c r="I422" i="10"/>
  <c r="K452" i="10"/>
  <c r="G22" i="8"/>
  <c r="BA39" i="10"/>
  <c r="E8" i="9" s="1"/>
  <c r="BC39" i="10"/>
  <c r="G8" i="9" s="1"/>
  <c r="I19" i="9"/>
  <c r="C21" i="8" s="1"/>
  <c r="BA8" i="10"/>
  <c r="BA27" i="10" s="1"/>
  <c r="E7" i="9" s="1"/>
  <c r="E19" i="9" s="1"/>
  <c r="C15" i="8" s="1"/>
  <c r="G27" i="10"/>
  <c r="BB281" i="10"/>
  <c r="F11" i="9" s="1"/>
  <c r="BC422" i="10"/>
  <c r="G16" i="9" s="1"/>
  <c r="BD452" i="10"/>
  <c r="H17" i="9" s="1"/>
  <c r="H19" i="9" s="1"/>
  <c r="C17" i="8" s="1"/>
  <c r="G22" i="5"/>
  <c r="C19" i="5"/>
  <c r="C22" i="5" s="1"/>
  <c r="C23" i="5" s="1"/>
  <c r="F30" i="5" s="1"/>
  <c r="E64" i="1"/>
  <c r="E63" i="1"/>
  <c r="E59" i="1"/>
  <c r="E65" i="1"/>
  <c r="E62" i="1"/>
  <c r="E67" i="1"/>
  <c r="E68" i="1"/>
  <c r="E52" i="1"/>
  <c r="E57" i="1"/>
  <c r="E61" i="1"/>
  <c r="E54" i="1"/>
  <c r="E66" i="1"/>
  <c r="E56" i="1"/>
  <c r="E60" i="1"/>
  <c r="E53" i="1"/>
  <c r="E55" i="1"/>
  <c r="E58" i="1"/>
  <c r="F44" i="1"/>
  <c r="G22" i="2"/>
  <c r="I20" i="1"/>
  <c r="I23" i="1" s="1"/>
  <c r="I31" i="1"/>
  <c r="F31" i="1"/>
  <c r="I44" i="1"/>
  <c r="C19" i="2"/>
  <c r="C22" i="2" s="1"/>
  <c r="C23" i="2" s="1"/>
  <c r="F30" i="2" s="1"/>
  <c r="F34" i="17" l="1"/>
  <c r="C19" i="14"/>
  <c r="C22" i="14" s="1"/>
  <c r="C23" i="14" s="1"/>
  <c r="F30" i="14" s="1"/>
  <c r="F31" i="14" s="1"/>
  <c r="F34" i="14" s="1"/>
  <c r="F34" i="11"/>
  <c r="F19" i="9"/>
  <c r="C16" i="8" s="1"/>
  <c r="G19" i="9"/>
  <c r="C18" i="8" s="1"/>
  <c r="F31" i="5"/>
  <c r="F34" i="5" s="1"/>
  <c r="F31" i="2"/>
  <c r="F34" i="2" s="1"/>
  <c r="J44" i="1"/>
  <c r="J41" i="1"/>
  <c r="J42" i="1"/>
  <c r="J38" i="1"/>
  <c r="J43" i="1"/>
  <c r="J39" i="1"/>
  <c r="J31" i="1"/>
  <c r="J30" i="1"/>
  <c r="J40" i="1"/>
  <c r="C19" i="8" l="1"/>
  <c r="C22" i="8" s="1"/>
  <c r="C23" i="8" s="1"/>
  <c r="F30" i="8" s="1"/>
  <c r="F31" i="8"/>
  <c r="F34" i="8" s="1"/>
</calcChain>
</file>

<file path=xl/sharedStrings.xml><?xml version="1.0" encoding="utf-8"?>
<sst xmlns="http://schemas.openxmlformats.org/spreadsheetml/2006/main" count="2089" uniqueCount="636">
  <si>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</si>
  <si>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</si>
  <si>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</si>
  <si>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</si>
  <si>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</si>
  <si>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</si>
  <si>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</si>
  <si>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</si>
  <si>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</si>
  <si>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</si>
  <si>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</si>
  <si>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</si>
  <si>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</si>
  <si>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</si>
  <si>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</si>
  <si>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</si>
  <si>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</si>
  <si>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</si>
  <si>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</si>
  <si>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</si>
  <si>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</si>
  <si>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</si>
  <si>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</si>
  <si>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</si>
  <si>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</si>
  <si>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</si>
  <si>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</si>
  <si>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</si>
  <si>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</si>
  <si>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</si>
  <si>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</si>
  <si>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</si>
  <si>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</si>
  <si>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</si>
  <si>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</si>
  <si>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</si>
  <si>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</si>
  <si>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</si>
  <si>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</si>
  <si>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</si>
  <si>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</si>
  <si>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</si>
  <si>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</si>
  <si>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</si>
  <si>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</si>
  <si>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</si>
  <si>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</si>
  <si>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</si>
  <si>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</si>
  <si>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</si>
  <si>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</si>
  <si>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</si>
  <si>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</si>
  <si>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</si>
  <si>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</si>
  <si>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</si>
  <si>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</si>
  <si>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</si>
  <si>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</si>
  <si>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</si>
  <si>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</si>
  <si>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</si>
  <si>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</si>
  <si>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</si>
  <si>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</si>
  <si>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</si>
  <si>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</si>
  <si>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</si>
  <si>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</si>
  <si>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</si>
  <si>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</si>
  <si>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</si>
  <si>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</si>
  <si>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</si>
  <si>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</si>
  <si>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</si>
  <si>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</si>
  <si>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</si>
  <si>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</si>
  <si>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</si>
  <si>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</si>
  <si>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</si>
  <si>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</si>
  <si>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</si>
  <si>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</si>
  <si>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</si>
  <si>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</si>
  <si>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</si>
  <si>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</si>
  <si>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</si>
  <si>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</si>
  <si>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</si>
  <si>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</si>
  <si>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</si>
  <si>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</si>
  <si>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</si>
  <si>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</si>
  <si>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</si>
  <si>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</si>
  <si>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</si>
  <si>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</si>
  <si>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</si>
  <si>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</si>
  <si>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</si>
  <si>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20180702</t>
  </si>
  <si>
    <t>Oprava fasády Domova mládeže</t>
  </si>
  <si>
    <t>20180702 Oprava fasády Domova mládeže</t>
  </si>
  <si>
    <t>1 Oprava fasády Domova mládeže</t>
  </si>
  <si>
    <t>01</t>
  </si>
  <si>
    <t>Vedlejší náklady</t>
  </si>
  <si>
    <t>991</t>
  </si>
  <si>
    <t>991 Zemní práce</t>
  </si>
  <si>
    <t>991000001RZ1</t>
  </si>
  <si>
    <t xml:space="preserve">Vybudování zařízení staveniště </t>
  </si>
  <si>
    <t>kpl</t>
  </si>
  <si>
    <t>-  Zajištění bezpečného příjezdu a přístupu na staveniště včetně dopravního značení a potřebných souhlasů a rozhodnutí s vybudováním zařízení staveniště</t>
  </si>
  <si>
    <t>- Náklady s připojením staveniště na energie + zajištění měření odběru energií</t>
  </si>
  <si>
    <t>- oplocení staveniště, výška oplocení 1,8 m, délka 40 m</t>
  </si>
  <si>
    <t>- Náklady na úklid v prostoru staveniště a příjezdových komunikací ke staveništi. Opatření k zabránění nadměrného zatěžování staveniště a jeho okolí prachem (např. používání krycích plachet, kropení sutě a odtěžované zeminy vodou)</t>
  </si>
  <si>
    <t>991000002RZ1</t>
  </si>
  <si>
    <t xml:space="preserve">Provoz zařízení staveniště </t>
  </si>
  <si>
    <t>- Náklady na vybavení zařízení staveniště</t>
  </si>
  <si>
    <t>- Náklady na spotřebované energie provozem zařízení staveniště</t>
  </si>
  <si>
    <t>- Náklady na úklid v prostoru staveniště a příjezdových komunikací ke staveništi</t>
  </si>
  <si>
    <t>- Opatření k zabránění nadměrného zatěžování staveniště a jeho okolí prachem (např. používání krycích plachet, kropení sutě a odtěžované zeminy vodou)</t>
  </si>
  <si>
    <t>991000003RZ1</t>
  </si>
  <si>
    <t xml:space="preserve">Odstranění zařízení staveniště </t>
  </si>
  <si>
    <t>- Náklady na odstranění a odvoz zařízení staveniště</t>
  </si>
  <si>
    <t>- Uvedení stavbou dotčených ploch a ploch zařízení staveniště do původního stavu</t>
  </si>
  <si>
    <t>991000004RZ1</t>
  </si>
  <si>
    <t xml:space="preserve">Opatření z hlediska BOZP na staveništi </t>
  </si>
  <si>
    <t>- dle požadavků a podmínek plánu BOZP na staveništi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</si>
  <si>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</si>
  <si>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</si>
  <si>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</si>
  <si>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</si>
  <si>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</si>
  <si>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</si>
  <si>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</si>
  <si>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</si>
  <si>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01 Vedlejší náklady</t>
  </si>
  <si>
    <t>02</t>
  </si>
  <si>
    <t>Ostatní náklady</t>
  </si>
  <si>
    <t>999000001RZ1</t>
  </si>
  <si>
    <t>Dokumentace skutečného provedení stavby dle obchodních podmínek</t>
  </si>
  <si>
    <t>- tištěna + digitální podoba ( .dwg, .dxf ) v počtu a formátech dle SoD</t>
  </si>
  <si>
    <t xml:space="preserve">- Vypracování DOKUMENTACE SKUTEČNÉHO PROVEDENÍ STAVBY </t>
  </si>
  <si>
    <t>999000002RZ1</t>
  </si>
  <si>
    <t xml:space="preserve">Kompletační činnost </t>
  </si>
  <si>
    <t>- kompletní dokladová část dle SoD (revize, atesty, certifikáty, prohlášení o shodě) pro předání a převzetí dokončeného díla</t>
  </si>
  <si>
    <t>- náklady zhotovitele, související s prováděním zkoušek a REVIZÍ předepsaných technickými normami a vyjádřeními dotčených orgánů pro řádné provedení a předání díla</t>
  </si>
  <si>
    <t>- náklady na individuální zkoušky dodaných a smontovaných technologických</t>
  </si>
  <si>
    <t>zařízení včetně komplexního vyzkoušení</t>
  </si>
  <si>
    <t>- náklady zhotovitele na vypracování provozních řádů pro trvalý provoz</t>
  </si>
  <si>
    <t xml:space="preserve">- náklady na předání všech návodů k obsluze a údržbě pro technologická zařízení a  náklady na zaškolení obsluhy objednatele </t>
  </si>
  <si>
    <t>999000003RZ1</t>
  </si>
  <si>
    <t>Vypracování zhotovitelské REALIZAČNÍ a VÝROBNÍ projektové dokumentace dle obchodních podmínek</t>
  </si>
  <si>
    <t>- dle požadavků PD a SoD</t>
  </si>
  <si>
    <t>999000004RZ1</t>
  </si>
  <si>
    <t xml:space="preserve">Ochrana stávajících inženýrských sítí </t>
  </si>
  <si>
    <t>Ochrana stávajících inženýrských sítí na staveništi.</t>
  </si>
  <si>
    <t>Náklady na přezkoumání podkladů objednatele o stavu inženýrských sítí probíhajících staveništěm nebo dotčenými stavbou i mimo území staveniště.</t>
  </si>
  <si>
    <t>Vytýčení jejich skutečné trasy dle podmínek správců sítí v dokladové části.</t>
  </si>
  <si>
    <t>Zajištění aktualizace vyjádření správců sítí v případě ukončení platnosti vyjádření.</t>
  </si>
  <si>
    <t>02 Ostatní náklady</t>
  </si>
  <si>
    <t>03</t>
  </si>
  <si>
    <t>Stavební práce</t>
  </si>
  <si>
    <t>3</t>
  </si>
  <si>
    <t>Svislé a kompletní konstrukce</t>
  </si>
  <si>
    <t>3 Svislé a kompletní konstrukce</t>
  </si>
  <si>
    <t>310235241R00</t>
  </si>
  <si>
    <t xml:space="preserve">Zazdívka otvorů pl.0,0225 m2 cihlami, tl.zdi 30 cm </t>
  </si>
  <si>
    <t>kus</t>
  </si>
  <si>
    <t>díry ve fasádě</t>
  </si>
  <si>
    <t>15</t>
  </si>
  <si>
    <t>310236241R00</t>
  </si>
  <si>
    <t xml:space="preserve">Zazdívka otvorů pl. 0,09 m2 cihlami, tl. zdi 30 cm </t>
  </si>
  <si>
    <t>- zazdívky nepoužívaných kotev ad.</t>
  </si>
  <si>
    <t>pohled 3:7</t>
  </si>
  <si>
    <t>pohled 1:3</t>
  </si>
  <si>
    <t>pohled 4:1</t>
  </si>
  <si>
    <t>pohled 2:15</t>
  </si>
  <si>
    <t>317235811R00</t>
  </si>
  <si>
    <t xml:space="preserve">Doplnění zdiva hlavních a kordonových říms cihlami </t>
  </si>
  <si>
    <t>m3</t>
  </si>
  <si>
    <t>5*0,3*0,3</t>
  </si>
  <si>
    <t>380941112R00</t>
  </si>
  <si>
    <t xml:space="preserve">Výztuž helikální 1 x D 6 mm, drážka, cihel. zdivo </t>
  </si>
  <si>
    <t>m</t>
  </si>
  <si>
    <t xml:space="preserve">oprava trhlin </t>
  </si>
  <si>
    <t>V položce jsou zakalkulovány náklady:</t>
  </si>
  <si>
    <t>- frézování drážek v cihelném zdivu</t>
  </si>
  <si>
    <t>- zbavení drážky hrubších nečistot a prachových částí</t>
  </si>
  <si>
    <t>- vypláchnutí drážky vodou</t>
  </si>
  <si>
    <t>- vlepení výztuže  (pevnost v tahu 1212 MPa) do kotevní malty  MM3 včetně dodávky materiálu, včetně  zaomítání drážky systémovou maltou</t>
  </si>
  <si>
    <t>10</t>
  </si>
  <si>
    <t>61</t>
  </si>
  <si>
    <t>Upravy povrchů vnitřní</t>
  </si>
  <si>
    <t>61 Upravy povrchů vnitřní</t>
  </si>
  <si>
    <t>612481211RT2</t>
  </si>
  <si>
    <t>Montáž výztužné sítě (perlinky) do stěrky-stěny včetně výztužné sítě a stěrkového tmelu</t>
  </si>
  <si>
    <t>m2</t>
  </si>
  <si>
    <t>opravy v místě sešití fasád</t>
  </si>
  <si>
    <t>oprava říms - podhledy</t>
  </si>
  <si>
    <t>619991000RZ1</t>
  </si>
  <si>
    <t>Zakrytí zpevněných ploch montáž a demontáž</t>
  </si>
  <si>
    <t>chodník - SV:1,5*18</t>
  </si>
  <si>
    <t>chodník - JV:1,5*25</t>
  </si>
  <si>
    <t>619991004RZ1</t>
  </si>
  <si>
    <t>Zakrytí střešní konstrukce montáž a demontáž</t>
  </si>
  <si>
    <t>geotextílie</t>
  </si>
  <si>
    <t>7,5*1,5*2+9,5*1,5*2</t>
  </si>
  <si>
    <t>62</t>
  </si>
  <si>
    <t>Úpravy povrchů vnější</t>
  </si>
  <si>
    <t>62 Úpravy povrchů vnější</t>
  </si>
  <si>
    <t>602011123RZ1</t>
  </si>
  <si>
    <t>Omítka jádrová sanační,, ručně tloušťka vrstvy 30-40 mm, S1, S6</t>
  </si>
  <si>
    <t>sokl a poškozené části nad soklem</t>
  </si>
  <si>
    <t xml:space="preserve">         ADHEZNÍ POSTŘIK NA 50 % ZDIVA</t>
  </si>
  <si>
    <t>30    SANAČNÍ OMÍTKA WTA VE DVOU VRSTVÁCH</t>
  </si>
  <si>
    <t>pohled 4:7,74*1,45+5,95*2,56+7,45*0,45+1,25*0,45</t>
  </si>
  <si>
    <t>pohled 2:21,45*0,42+21,25*0,95+1,05*0,95+1,05*0,45</t>
  </si>
  <si>
    <t>pohled 1:0,45*(1,05*4+1,21+1,8+6,5+6,5+1,8+1,21)</t>
  </si>
  <si>
    <t>pohled 3:6,3*1,07+7,3*0,92+5,17*0,78+3,44*0,25+1,3*7,05*2</t>
  </si>
  <si>
    <t>pohled 5:6,825*1,35</t>
  </si>
  <si>
    <t>pohled 6:2,9*1,35</t>
  </si>
  <si>
    <t>pohled 7:6,725*0,67</t>
  </si>
  <si>
    <t>pohled 8:2,9*1,35</t>
  </si>
  <si>
    <t>pohled 9:1,075*(1,6)</t>
  </si>
  <si>
    <t>pohled 10:1,075*(1,6)</t>
  </si>
  <si>
    <t>602011173RZ1</t>
  </si>
  <si>
    <t>Štuk vnější vápenocementový  tl. 3 mm, ručně S1, S6</t>
  </si>
  <si>
    <t>Skladba S1, S6</t>
  </si>
  <si>
    <t>2-3   VÁPENOCEMENTOVÝ ŠTUK VNITŘNĚ ARMOVANÝ (VELIKOST ZRNA 0,6 mm)</t>
  </si>
  <si>
    <t>620401163RZ1</t>
  </si>
  <si>
    <t xml:space="preserve">Nátěr fasády hydrofobizační 1x </t>
  </si>
  <si>
    <t>sokl - kamenná část</t>
  </si>
  <si>
    <t>78,5400</t>
  </si>
  <si>
    <t>620991121R00</t>
  </si>
  <si>
    <t xml:space="preserve">Zakrývání výplní vnějších otvorů z lešení </t>
  </si>
  <si>
    <t>montáž + odstranění</t>
  </si>
  <si>
    <t>1:0,9*2,45*18+1,2*2,45*13+1,45*2,1+1,2*1,2*5+0,9*1,5*4+1,4*2,3*2</t>
  </si>
  <si>
    <t>1*0,5*2+1*0,7*2+0,75*1,05*3+1,45*2,8+0,6*0,6*3,14</t>
  </si>
  <si>
    <t>2:1,2*1,25*4+0,9*1,5*2+1,5*1,5+1,2*2,45*12+0,6*1,6*3+1*0,55*5</t>
  </si>
  <si>
    <t>3:1*1,9*2+0,9*2,45*2+1,5*2,45*6+1,15*1,2*6+1,7*2,8*3+1,45*2,6</t>
  </si>
  <si>
    <t>2,3*3,2*6+1*1+1,4*1,6+0,6*0,6*2</t>
  </si>
  <si>
    <t>4:1,2*1,25*4+0,9*1,5*2+1,5*1,5+1,2*2,45*12+0,6*1,6*3+1,05*1,8*2</t>
  </si>
  <si>
    <t>1,4*2,15+1*1,9*2+0,45*1,9</t>
  </si>
  <si>
    <t>5:0,9*2,45*3</t>
  </si>
  <si>
    <t>7:0,9*2,45*3+1*1</t>
  </si>
  <si>
    <t>622323050RZ1</t>
  </si>
  <si>
    <t xml:space="preserve">Penetrace podkladu - pod finální nátěr fasády </t>
  </si>
  <si>
    <t>1871,5600</t>
  </si>
  <si>
    <t>622412209RZ1</t>
  </si>
  <si>
    <t>Nátěr stěn vnějších, slož.1-4 silikátový zpevňující</t>
  </si>
  <si>
    <t>ZPEVŇUJÍCÍ NÁTĚR OČIŠTĚNÉ FASÁDY ČISTÝM SILIKÁTEM</t>
  </si>
  <si>
    <t>pohled 3:22,5*14,95+6,3*1,07+7,3*0,92+5,17*0,78+3,44*0,25</t>
  </si>
  <si>
    <t>pohled 5:6,725*14,6+6,825*1,35</t>
  </si>
  <si>
    <t>pohled 6:2,8*14,6+2,9*1,35</t>
  </si>
  <si>
    <t>pohled 7:6,725*14,6+6,725*0,67</t>
  </si>
  <si>
    <t>pohled 8:2,8*14,6+2,9*1,35</t>
  </si>
  <si>
    <t>pohled 9:1,075*16</t>
  </si>
  <si>
    <t>pohled 10:1,075*16</t>
  </si>
  <si>
    <t>balkony ze spoda:6*(2,3*1,7)</t>
  </si>
  <si>
    <t>pohled 1:15,8*(1,05+1,8+1,05+1,05+1,8+1,05)+12,35*14,8</t>
  </si>
  <si>
    <t>3,2*(0,99*4)+12,6*1,8*4</t>
  </si>
  <si>
    <t>pohled 2:15,8*7,5+12,7*0,075*2+14,8*13,6+0,2*15</t>
  </si>
  <si>
    <t>pohled 3:15,8*0,725*2</t>
  </si>
  <si>
    <t>pohled 4:15,8*7,5+12,7*0,075*2+14,8*13,6+0,2*15</t>
  </si>
  <si>
    <t>13,6*1,03+6*1,1-0,3241</t>
  </si>
  <si>
    <t>pohled 11:4</t>
  </si>
  <si>
    <t>pohled 12:4</t>
  </si>
  <si>
    <t>římsa - šířky 0,25 a 0,15 m - obvod 112,3 m:(0,25+0,15)*112,3</t>
  </si>
  <si>
    <t>balkon nad vstupem:4,4</t>
  </si>
  <si>
    <t>nové plochy S4, S5:-85,7587</t>
  </si>
  <si>
    <t>pohled 2:-21,25*0,95</t>
  </si>
  <si>
    <t>pohled 3:-1,3*7,05*2</t>
  </si>
  <si>
    <t>622421150RZ1</t>
  </si>
  <si>
    <t>Omítka vnější stěn, MV, štuková, složitost 4 S4, S5</t>
  </si>
  <si>
    <t>severovýchodní fasáda - obnova původního vzhledu</t>
  </si>
  <si>
    <t>S4</t>
  </si>
  <si>
    <t>20    JÁDROVÁ VÁPENNÁ OMÍTKA</t>
  </si>
  <si>
    <t>2-3   VÁPENNÝ ŠTUK</t>
  </si>
  <si>
    <t>S5</t>
  </si>
  <si>
    <t>30    JÁDROVÁ VÁPENNÁ OMÍTKA S PŘÍDAVKEM KAMENIVA  (FRAKCE DLE STÁVAJÍCÍ OMÍTKY)</t>
  </si>
  <si>
    <t>pohled 4 - již otlučeno:7,35*6,05+13,65*6,05*0,5</t>
  </si>
  <si>
    <t>622422122R00</t>
  </si>
  <si>
    <t>Oprava vněj. omítek II,do 10%, štuk na 100% plochy S7</t>
  </si>
  <si>
    <t>komín</t>
  </si>
  <si>
    <t>pohled 7:(2,4)*14,6</t>
  </si>
  <si>
    <t>pohled 9:1,075*(16-1,6)</t>
  </si>
  <si>
    <t>pohled 10:1,075*(16-1,6)</t>
  </si>
  <si>
    <t>622422222R00</t>
  </si>
  <si>
    <t>Oprava vněj. omítek II,do 20%, štuk na 100% plochy S4</t>
  </si>
  <si>
    <t>pohled 3:22,5*14,95-1,3*7,05*2</t>
  </si>
  <si>
    <t>pohled 5:6,725*14,6</t>
  </si>
  <si>
    <t>pohled 6:2,8*14,6</t>
  </si>
  <si>
    <t>pohled 7:(6,725-2,4)*14,6</t>
  </si>
  <si>
    <t>pohled 8:2,8*14,6</t>
  </si>
  <si>
    <t>622424221R00</t>
  </si>
  <si>
    <t>Oprava vnějších omítek štukových, čl. IV, do 20 % S5</t>
  </si>
  <si>
    <t>JÁDROVÁ VÁPENNÁ OMÍTKA S PŘÍDAVKEM KAMENIVA  (FRAKCE DLE STÁVAJÍCÍ OMÍTKY)</t>
  </si>
  <si>
    <t>pohled 1:2,2*0,5*4+1,3*0,4*2+1,3*0,9*4+4,15*0,5*4+0,6*0,9*2+1,45*0,5*4+1,45*0,4*2</t>
  </si>
  <si>
    <t>3,3+25,86</t>
  </si>
  <si>
    <t>pohled 2:2,6*1,3+1,05*1,3*2+1,75*1,3+0,6*1,3+0,95*2,2*2</t>
  </si>
  <si>
    <t>2,6*1,45+1,05*1,45+0,45*1,45*2+0,85*1,45+0,6*1,45+2,45*1,45*2+1,65*1,45</t>
  </si>
  <si>
    <t>25,5+8,08+22,83</t>
  </si>
  <si>
    <t>pohled 4:2,5*1,3+2,1*1,3+1,45*1,3+1*1,3+0,5*1,3+1,45*0,55</t>
  </si>
  <si>
    <t>pohled 3:0,5*(1,45+4,1+1,45)</t>
  </si>
  <si>
    <t>622424222R00</t>
  </si>
  <si>
    <t>Oprava vněj. omítek IV,do 20%, štuk na 100% plochy S4</t>
  </si>
  <si>
    <t>pohled 4:-(7,74*1,45+5,95*2,56+7,45*0,45+1,25*0,45)</t>
  </si>
  <si>
    <t>pohled 2:-(21,45*0,42+21,25*0,95+1,05*0,95+1,05*0,45)</t>
  </si>
  <si>
    <t>pohled 1:-(0,45*(1,05*4+1,21+1,8+6,5+6,5+1,8+1,21))</t>
  </si>
  <si>
    <t>pohled 4 - již otlučeno:-(7,35*6,05+13,65*6,05*0,5)</t>
  </si>
  <si>
    <t>S5:-154,785</t>
  </si>
  <si>
    <t>622431351R00</t>
  </si>
  <si>
    <t>Oprava omítek z uměl. kamene,opracovaných do 30 % S2</t>
  </si>
  <si>
    <t>pásové - líniové bosáže</t>
  </si>
  <si>
    <t>SV (102+105+107):</t>
  </si>
  <si>
    <t>JZ (103+106+108):</t>
  </si>
  <si>
    <t>JV (101):18,54</t>
  </si>
  <si>
    <t>SZ (104):11,67</t>
  </si>
  <si>
    <t>V - šikmé stěny:1,4*(1,6+0,7)</t>
  </si>
  <si>
    <t>J - šikmé stěny:1,4*(1,3+0,55)</t>
  </si>
  <si>
    <t>622471317R00</t>
  </si>
  <si>
    <t>Nátěr nebo nástřik stěn vnějších, složitost 1 - 2 hmota silikátová</t>
  </si>
  <si>
    <t>sokl z uměl.kamene:42,5200</t>
  </si>
  <si>
    <t>622471318R00</t>
  </si>
  <si>
    <t>Nátěr nebo nástřik stěn vnějších, složitost 3 - 4 hmota silikátová</t>
  </si>
  <si>
    <t>Nátěr nebo nástřik stěn vnějších, složitost 4</t>
  </si>
  <si>
    <t>622904112R00</t>
  </si>
  <si>
    <t xml:space="preserve">Očištění fasád tlakovou vodou složitost 1 - 2 </t>
  </si>
  <si>
    <t>622904115R00</t>
  </si>
  <si>
    <t xml:space="preserve">Očištění fasád tlakovou vodou složitost 3 - 5 </t>
  </si>
  <si>
    <t>622904121R00</t>
  </si>
  <si>
    <t xml:space="preserve">Ruční čištění ocelovým kartáčem </t>
  </si>
  <si>
    <t>SV (102+105+107):26,17+1,71+0,53</t>
  </si>
  <si>
    <t>JZ (103+106+108):11,35+1,71+0,53</t>
  </si>
  <si>
    <t>JV (109):0,26</t>
  </si>
  <si>
    <t>SZ (110):0,26</t>
  </si>
  <si>
    <t>627451622RZ1</t>
  </si>
  <si>
    <t xml:space="preserve">Oprava spárování kamenného zdiva stěn, pl.do 30 % </t>
  </si>
  <si>
    <t>629451112R00</t>
  </si>
  <si>
    <t xml:space="preserve">Vyrovnávací vrstva MC šířky do 30 cm </t>
  </si>
  <si>
    <t>vyrovnání - PARAPETY</t>
  </si>
  <si>
    <t>26,8+82,6</t>
  </si>
  <si>
    <t>94</t>
  </si>
  <si>
    <t>Lešení a stavební výtahy</t>
  </si>
  <si>
    <t>94 Lešení a stavební výtahy</t>
  </si>
  <si>
    <t>941941032R00</t>
  </si>
  <si>
    <t xml:space="preserve">Montáž lešení leh.řad.s podlahami,š.do 1 m, H 30 m </t>
  </si>
  <si>
    <t>pohled 1:(16,55-1,5)*(1,78+1,75+3,05+1,8+1,75+0,2)</t>
  </si>
  <si>
    <t>(15,9-1,5)*(9,57)+(17,35-1,5)*(0,2+1,75+1,85+3+1,8+1,75)</t>
  </si>
  <si>
    <t>pohled 2:(16,4-1,5)*(10,15+0,7)+(15,6-1,5)*(13,65)</t>
  </si>
  <si>
    <t>pohled 3:(15,9-1,5)*(9,95+1,15)+(16,15-1,5)*6,9+(17,05-1,5)*10</t>
  </si>
  <si>
    <t>pohled 4:(17,4-1,5)*(13,6)+(18-1,5)*(0,7+10,1)</t>
  </si>
  <si>
    <t>pohled 5:(16,2-1,5)*4,2</t>
  </si>
  <si>
    <t>pohled 7:(16,2-1,5)*5,4</t>
  </si>
  <si>
    <t>941941052R00</t>
  </si>
  <si>
    <t xml:space="preserve">Montáž lešení leh.řad.s podlahami,š.1,5 m, H 24 m </t>
  </si>
  <si>
    <t>- po bocích schodiště</t>
  </si>
  <si>
    <t>pohled 5:(16,2-1,5)*3,5</t>
  </si>
  <si>
    <t>pohled 7:(16,2-1,5)*2,4</t>
  </si>
  <si>
    <t>941941192R00</t>
  </si>
  <si>
    <t xml:space="preserve">Příplatek za každý měsíc použití lešení k pol.1032 </t>
  </si>
  <si>
    <t xml:space="preserve"> měsíce</t>
  </si>
  <si>
    <t>1763,4370*2</t>
  </si>
  <si>
    <t>941941392R00</t>
  </si>
  <si>
    <t xml:space="preserve">Příplatek za každý měsíc použití lešení k pol.1052 </t>
  </si>
  <si>
    <t>86,7300*2</t>
  </si>
  <si>
    <t>941941832R00</t>
  </si>
  <si>
    <t xml:space="preserve">Demontáž lešení leh.řad.s podlahami,š.1 m, H 30 m </t>
  </si>
  <si>
    <t>1763,4370</t>
  </si>
  <si>
    <t>941941852R00</t>
  </si>
  <si>
    <t xml:space="preserve">Demontáž lešení leh.řad.s podlahami,š.1,5 m,H 24 m </t>
  </si>
  <si>
    <t>86,7300</t>
  </si>
  <si>
    <t>944944011R00</t>
  </si>
  <si>
    <t xml:space="preserve">Montáž ochranné sítě z umělých vláken </t>
  </si>
  <si>
    <t xml:space="preserve"> jihovýchodní a severovýchodní fasáda</t>
  </si>
  <si>
    <t>944944031R00</t>
  </si>
  <si>
    <t xml:space="preserve">Příplatek za každý měsíc použití sítí k pol. 4011 </t>
  </si>
  <si>
    <t>2 měsíce</t>
  </si>
  <si>
    <t>851,7620*2</t>
  </si>
  <si>
    <t>944944081R00</t>
  </si>
  <si>
    <t xml:space="preserve">Demontáž ochranné sítě z umělých vláken </t>
  </si>
  <si>
    <t>851,7620</t>
  </si>
  <si>
    <t>944945012R00</t>
  </si>
  <si>
    <t xml:space="preserve">Montáž záchytné stříšky H 4,5 m, šířky do 2 m </t>
  </si>
  <si>
    <t>hlavní vstup:2</t>
  </si>
  <si>
    <t>zadní vstup:2</t>
  </si>
  <si>
    <t>944945192R00</t>
  </si>
  <si>
    <t xml:space="preserve">Příplatek za každý měsíc použ.stříšky, k pol. 5012 </t>
  </si>
  <si>
    <t>4*2</t>
  </si>
  <si>
    <t>944945812R00</t>
  </si>
  <si>
    <t xml:space="preserve">Demontáž záchytné stříšky H 4,5 m, šířky do 2 m </t>
  </si>
  <si>
    <t>4</t>
  </si>
  <si>
    <t>95</t>
  </si>
  <si>
    <t>Dokončovací konstrukce na pozemních stavbách</t>
  </si>
  <si>
    <t>95 Dokončovací konstrukce na pozemních stavbách</t>
  </si>
  <si>
    <t>732080530RZ1</t>
  </si>
  <si>
    <t xml:space="preserve">Demontáž VZT mřížek na fasádě </t>
  </si>
  <si>
    <t>pohled 3:2</t>
  </si>
  <si>
    <t>732080535RZ1</t>
  </si>
  <si>
    <t>Demontáž a zpětná montáž prvků na fasádě cedule, označení, značky, poštovní schránka</t>
  </si>
  <si>
    <t>pohled 1:4</t>
  </si>
  <si>
    <t>952901110R00</t>
  </si>
  <si>
    <t xml:space="preserve">Čištění mytím vnějších ploch oken a dveří </t>
  </si>
  <si>
    <t>okna a dveře z vnější strany</t>
  </si>
  <si>
    <t>96</t>
  </si>
  <si>
    <t>Bourání konstrukcí</t>
  </si>
  <si>
    <t>96 Bourání konstrukcí</t>
  </si>
  <si>
    <t>966031313R00</t>
  </si>
  <si>
    <t xml:space="preserve">Bourání říms cihelných tl. 30 cm, vyložení 25 cm </t>
  </si>
  <si>
    <t>5</t>
  </si>
  <si>
    <t>97</t>
  </si>
  <si>
    <t>Prorážení otvorů</t>
  </si>
  <si>
    <t>97 Prorážení otvorů</t>
  </si>
  <si>
    <t>973031324R00</t>
  </si>
  <si>
    <t xml:space="preserve">Vysekání kapes zeď cihel. MVC, pl. 0,1m2, hl. 15cm </t>
  </si>
  <si>
    <t>- vysekání nepoužívaných kotev ad. zkorodovaných kovových prvků</t>
  </si>
  <si>
    <t>978015221R00</t>
  </si>
  <si>
    <t xml:space="preserve">Otlučení omítek vnějších MVC v složit.1-4 do 10 % </t>
  </si>
  <si>
    <t>978015231R00</t>
  </si>
  <si>
    <t xml:space="preserve">Otlučení omítek vnějších MVC v složit.1-4 do 20 % </t>
  </si>
  <si>
    <t>složitost 4</t>
  </si>
  <si>
    <t>složitost 1</t>
  </si>
  <si>
    <t>978015291R00</t>
  </si>
  <si>
    <t xml:space="preserve">Otlučení omítek vnějších MVC v složit.1-4 do 100 % </t>
  </si>
  <si>
    <t>sokl + poškozené omítky pro novou sanační omítku</t>
  </si>
  <si>
    <t>pohled 9:1,075*1,6</t>
  </si>
  <si>
    <t>pohled 10:1,075*1,6</t>
  </si>
  <si>
    <t>978036341R00</t>
  </si>
  <si>
    <t xml:space="preserve">Otlučení omítek z umělého kamene v rozsahu 30 % </t>
  </si>
  <si>
    <t>- sokl - pásové bosáže</t>
  </si>
  <si>
    <t>99</t>
  </si>
  <si>
    <t>Staveništní přesun hmot</t>
  </si>
  <si>
    <t>99 Staveništní přesun hmot</t>
  </si>
  <si>
    <t>999281111R00</t>
  </si>
  <si>
    <t xml:space="preserve">Přesun hmot pro opravy a údržbu do výšky 25 m </t>
  </si>
  <si>
    <t>t</t>
  </si>
  <si>
    <t>764</t>
  </si>
  <si>
    <t>Konstrukce klempířské</t>
  </si>
  <si>
    <t>764 Konstrukce klempířské</t>
  </si>
  <si>
    <t>764000001RZ1</t>
  </si>
  <si>
    <t>Provětrávací mřížka se žaluzií d 400 mm Pz plech, dodávka a montáž, K6</t>
  </si>
  <si>
    <t>včetně nátěru v barvě fasády</t>
  </si>
  <si>
    <t>764410250R00</t>
  </si>
  <si>
    <t>Oplechování parapetů včetně rohů Pz, rš 330 mm K2</t>
  </si>
  <si>
    <t>parapety oken</t>
  </si>
  <si>
    <t>pohled 3:0,9*2+1,45*6+1,15*4+1,7*3+0,6*2</t>
  </si>
  <si>
    <t>764410270R00</t>
  </si>
  <si>
    <t>Oplechování parapetů včetně rohů Pz, rš 500 mm K3</t>
  </si>
  <si>
    <t>pohled 1:1,1*12+1,4*13+0,9*4+0,9*6</t>
  </si>
  <si>
    <t>pohled 2:1,2*4+0,6+1,4*8+0,6*2+0,9*2+1,5</t>
  </si>
  <si>
    <t>pohled 4:1,2*4+0,6+1,4*8+0,6*2+0,9*2+1,5</t>
  </si>
  <si>
    <t>764410850R00</t>
  </si>
  <si>
    <t xml:space="preserve">Demontáž oplechování parapetů,rš od 100 do 330 mm </t>
  </si>
  <si>
    <t>- včetně přechodové lšty mezi oknem a stávajícím oplechováním parapetu</t>
  </si>
  <si>
    <t>764410880R00</t>
  </si>
  <si>
    <t xml:space="preserve">Demontáž oplechování parapetů,rš od 400 do 600 mm </t>
  </si>
  <si>
    <t>764421230RZ2</t>
  </si>
  <si>
    <t>Oplechování říms z Pz plechu, rš 200 mm nalepení, K4</t>
  </si>
  <si>
    <t>výměna 50% poškozeného oplechování říms</t>
  </si>
  <si>
    <t>pohled 1:(1,05*2+0,3*4+0,9*2+1,75*2+1,25*2+1,1*2+1,75*5+0,9*6)*0,5</t>
  </si>
  <si>
    <t>(0,15*4+0,3*4+0,45*4)*0,5</t>
  </si>
  <si>
    <t>pohled 2:(1,75*4+8,4+1,2+0,85*2+1,7+3)*0,5</t>
  </si>
  <si>
    <t>pohled 3:(0,75*2)*0,5</t>
  </si>
  <si>
    <t>pohled 4:(1,75*4+8,4+1,2+0,85*2+1,7+3)*0,5</t>
  </si>
  <si>
    <t>764421240RZ2</t>
  </si>
  <si>
    <t>Oplechování říms z Pz plechu, rš 250 mm nalepení, K5</t>
  </si>
  <si>
    <t>pohled 1:(2*(1,4*4+1,1*4+2,3*2+12,35))*0,5</t>
  </si>
  <si>
    <t>pohled 2:(21,8*2)*0,5</t>
  </si>
  <si>
    <t>pohled 3:(8,3*2+1,4*2+11,45*2)*0,5</t>
  </si>
  <si>
    <t>pohled 4:(21,8*2)*0,5</t>
  </si>
  <si>
    <t>pohled 5:(6,75+5,2)*0,5</t>
  </si>
  <si>
    <t>pohled 6:(2,8+1,25)*0,5</t>
  </si>
  <si>
    <t>pohled 7:(1+1,8*2+2,8)*0,5</t>
  </si>
  <si>
    <t>pohled 8:(2,8+1,25)*0,5</t>
  </si>
  <si>
    <t>764421830R00</t>
  </si>
  <si>
    <t xml:space="preserve">Demontáž oplechování říms,rš od 100 do 200 mm </t>
  </si>
  <si>
    <t>římsy</t>
  </si>
  <si>
    <t>764421850R00</t>
  </si>
  <si>
    <t xml:space="preserve">Demontáž oplechování říms,rš od 250 do 330 mm </t>
  </si>
  <si>
    <t>hlavní římsy</t>
  </si>
  <si>
    <t>764454202R00</t>
  </si>
  <si>
    <t>Odpadní trouby z Pz plechu, kruhové, D 100 mm K1</t>
  </si>
  <si>
    <t xml:space="preserve"> včetně nákladů na dodání zděří, manžet, odboček, kolen, odskoků, výpustí vody a přechodových kusů.</t>
  </si>
  <si>
    <t>pohled 1:17+17,2</t>
  </si>
  <si>
    <t>pohled 2:16,5</t>
  </si>
  <si>
    <t>pohled 3:18,3+16,9</t>
  </si>
  <si>
    <t>pohled 4:18,2</t>
  </si>
  <si>
    <t>764454801R00</t>
  </si>
  <si>
    <t xml:space="preserve">Demontáž odpadních trub kruhových,D 75 a 100 mm </t>
  </si>
  <si>
    <t>komín - uložení pro zpětnou montáž:16,4</t>
  </si>
  <si>
    <t>764554491R00</t>
  </si>
  <si>
    <t xml:space="preserve">Montáž trub Ti Zn odpadních kruhových </t>
  </si>
  <si>
    <t>zpětná montáž - komín</t>
  </si>
  <si>
    <t>998764203R00</t>
  </si>
  <si>
    <t xml:space="preserve">Přesun hmot pro klempířské konstr., výšky do 24 m </t>
  </si>
  <si>
    <t>767</t>
  </si>
  <si>
    <t>Konstrukce zámečnické</t>
  </si>
  <si>
    <t>767 Konstrukce zámečnické</t>
  </si>
  <si>
    <t>767100001RZ1</t>
  </si>
  <si>
    <t xml:space="preserve">Demontáž a zpětná montáž sítí proti holubům </t>
  </si>
  <si>
    <t>rozměr 2,3*16 m - 2 ks, na stávající konzoly</t>
  </si>
  <si>
    <t>767996801R00</t>
  </si>
  <si>
    <t xml:space="preserve">Demontáž atypických ocelových konstr. do 50 kg </t>
  </si>
  <si>
    <t>kg</t>
  </si>
  <si>
    <t>basket. koš:5</t>
  </si>
  <si>
    <t>998767202R00</t>
  </si>
  <si>
    <t xml:space="preserve">Přesun hmot pro zámečnické konstr., výšky do 12 m </t>
  </si>
  <si>
    <t>783</t>
  </si>
  <si>
    <t>Nátěry</t>
  </si>
  <si>
    <t>783 Nátěry</t>
  </si>
  <si>
    <t>783201811R00</t>
  </si>
  <si>
    <t xml:space="preserve">Odstranění nátěrů z kovových konstrukcí oškrábáním </t>
  </si>
  <si>
    <t>- dvířka HUP, EL. ROZV. , ostatní dvířka na fasádě</t>
  </si>
  <si>
    <t>- mřížky na fasádě v úrovni soklu</t>
  </si>
  <si>
    <t>- držáky na vlajku</t>
  </si>
  <si>
    <t>- balkonové nosníky</t>
  </si>
  <si>
    <t>- zachované oplechování říms</t>
  </si>
  <si>
    <t>HUP, RE:0,6*0,9+0,6*0,6</t>
  </si>
  <si>
    <t>mřížky:0,4*0,4+0,2*0,2+0,2*0,4</t>
  </si>
  <si>
    <t>držáky:0,5*0,1*2</t>
  </si>
  <si>
    <t>balkonové nosníky:2,3*6*0,2</t>
  </si>
  <si>
    <t>říms 250:0,25*210,85*0,5</t>
  </si>
  <si>
    <t>římsa 200:78,55*0,2*0,5</t>
  </si>
  <si>
    <t>783222110RT1</t>
  </si>
  <si>
    <t>Nátěr syntetický kovových konstrukcí 2 x, antikoroz. email 2 x, ředidlo</t>
  </si>
  <si>
    <t>v barvě fasády</t>
  </si>
  <si>
    <t>783522000R00</t>
  </si>
  <si>
    <t xml:space="preserve">Nátěr syntet. klempířských konstrukcí, Z + 2 x </t>
  </si>
  <si>
    <t>nátěr klempířských prvků v barvě fasády</t>
  </si>
  <si>
    <t>Pro nátěr čerstvého i zoxidovaného pozinkovaného plechu :</t>
  </si>
  <si>
    <t>- 1 x základ barva syntetická na kov syntetická, alkydová; základová; antikorozní;</t>
  </si>
  <si>
    <t>- 2 x email syntetický na kov syntetický; vrchní; pro interiér i exteriér;</t>
  </si>
  <si>
    <t>svody:120,5*(0,1*3,14)</t>
  </si>
  <si>
    <t>par 330:0,33*26,8</t>
  </si>
  <si>
    <t>par 500:0,5*82,6</t>
  </si>
  <si>
    <t>říms 250:0,25*210,85</t>
  </si>
  <si>
    <t>římsa 200:78,55*0,2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</si>
  <si>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</si>
  <si>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</si>
  <si>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</si>
  <si>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</si>
  <si>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1.podlaží </t>
  </si>
  <si>
    <t xml:space="preserve">Svislá doprava suti a vybour. hmot za 2.NP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</si>
  <si>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</si>
  <si>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</si>
  <si>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</si>
  <si>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</si>
  <si>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</si>
  <si>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</si>
  <si>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</si>
  <si>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</si>
  <si>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</si>
  <si>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</si>
  <si>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</si>
  <si>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</si>
  <si>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979999997R00</t>
  </si>
  <si>
    <t xml:space="preserve">Poplatek za skládku čistá suť - DUFONEV Brno </t>
  </si>
  <si>
    <t xml:space="preserve">včetně likvidace nebezpečného odpadu </t>
  </si>
  <si>
    <t>03 Stavební práce</t>
  </si>
  <si>
    <t>04</t>
  </si>
  <si>
    <t>Bleskosvod</t>
  </si>
  <si>
    <t>M21</t>
  </si>
  <si>
    <t>Elektromontáže</t>
  </si>
  <si>
    <t>M21 Elektromontáže</t>
  </si>
  <si>
    <t>210000001RZ1</t>
  </si>
  <si>
    <t xml:space="preserve">Bleskosvod </t>
  </si>
  <si>
    <t>- ochrana a zakrytí během realizace - 5 svodů</t>
  </si>
  <si>
    <t>- oprava kotvení do zdiva</t>
  </si>
  <si>
    <t xml:space="preserve">- </t>
  </si>
  <si>
    <t>04 Bleskosvod</t>
  </si>
  <si>
    <t>05</t>
  </si>
  <si>
    <t>Elektroinstalace</t>
  </si>
  <si>
    <t>2</t>
  </si>
  <si>
    <t>Základy a zvláštní zakládání</t>
  </si>
  <si>
    <t>2 Základy a zvláštní zakládání</t>
  </si>
  <si>
    <t>210200005RZ1</t>
  </si>
  <si>
    <t>Svítidlo nástěnné demontáž, uložení, zpětná montáž</t>
  </si>
  <si>
    <t>612403399R00</t>
  </si>
  <si>
    <t xml:space="preserve">Hrubá výplň rýh ve stěnách maltou </t>
  </si>
  <si>
    <t>40*0,1</t>
  </si>
  <si>
    <t>- opravy po elektroinstalaci</t>
  </si>
  <si>
    <t>40*0,25</t>
  </si>
  <si>
    <t>974031122R00</t>
  </si>
  <si>
    <t xml:space="preserve">Vysekání rýh ve zdi cihelné 3 x 7 cm </t>
  </si>
  <si>
    <t>zasekání rozvodů elektro do fasády</t>
  </si>
  <si>
    <t>40</t>
  </si>
  <si>
    <t>999281108R00</t>
  </si>
  <si>
    <t xml:space="preserve">Přesun hmot pro opravy a údržbu do výšky 12 m </t>
  </si>
  <si>
    <t>210010002RT1</t>
  </si>
  <si>
    <t>Trubka ohebná pod omítku, typ 23.. 16 mm včetně dodávky trubky PVC 2316</t>
  </si>
  <si>
    <t>pro zasekání rozvodů do fasády</t>
  </si>
  <si>
    <t>M22</t>
  </si>
  <si>
    <t>Montáž sdělovací a zabezp. techniky</t>
  </si>
  <si>
    <t>M22 Montáž sdělovací a zabezp. techniky</t>
  </si>
  <si>
    <t>220260111R00</t>
  </si>
  <si>
    <t xml:space="preserve">Odvíčkování a zavíčkování krabice, víčko na závit </t>
  </si>
  <si>
    <t>220270007RZ1</t>
  </si>
  <si>
    <t xml:space="preserve">Demontáž satelitu, uložení, zpětná montáž </t>
  </si>
  <si>
    <t>220270008RZ1</t>
  </si>
  <si>
    <t xml:space="preserve">Demontáž stávající elektoinstalace </t>
  </si>
  <si>
    <t>- nefunkční rozvody na fasádě 50 m</t>
  </si>
  <si>
    <t>220270009RZ1</t>
  </si>
  <si>
    <t xml:space="preserve">Ochrana stávajícího komunikačního tabla </t>
  </si>
  <si>
    <t>U hlavního vstupu do objektu</t>
  </si>
  <si>
    <t>zachování funkčnosti i v průběhu realizace stavby</t>
  </si>
  <si>
    <t>979999997RZ1</t>
  </si>
  <si>
    <t xml:space="preserve">Poplatek za skládku vybourané hmoty </t>
  </si>
  <si>
    <t>05 Elektroinstalace</t>
  </si>
  <si>
    <t>06</t>
  </si>
  <si>
    <t>Nátěr přesahů střechy</t>
  </si>
  <si>
    <t>783601817RZ1</t>
  </si>
  <si>
    <t>Odstranění nátěrů, podbití střechy oškrábání</t>
  </si>
  <si>
    <t>odstranění nátěru ze dřeva oškrábáním - desky záklopu střechy, přesahy krokví</t>
  </si>
  <si>
    <t>pohled 1:1,3*(7,7*2+12,35)</t>
  </si>
  <si>
    <t>1,3*0,4*29</t>
  </si>
  <si>
    <t>pohled 2:1,3*(9,15+14,8)</t>
  </si>
  <si>
    <t>1,3*0,4*25</t>
  </si>
  <si>
    <t>pohled 3:1,3*(7,7*2+9,2*2+8,5)+2,8*2,3*2</t>
  </si>
  <si>
    <t>1,3*0,4*39+4*0,4*6</t>
  </si>
  <si>
    <t>pohled 4:1,3*(9,15+14,8)</t>
  </si>
  <si>
    <t>pohled 5:1,3*3,9</t>
  </si>
  <si>
    <t>1,3*0,4*4</t>
  </si>
  <si>
    <t>pohled 7:1,3*3,9</t>
  </si>
  <si>
    <t>pohled 11:1,3*9,15</t>
  </si>
  <si>
    <t>1,3*0,4*10</t>
  </si>
  <si>
    <t>pohled 12:1,3*9,15</t>
  </si>
  <si>
    <t>783726201RZ1</t>
  </si>
  <si>
    <t xml:space="preserve">Nátěr synt. lazurovací tesařských konstr. 2x lak </t>
  </si>
  <si>
    <t>barva hnědá</t>
  </si>
  <si>
    <t>06 Nátěr přesahů střechy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</si>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</sst>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 applyAlignment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Border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3" borderId="0" xfId="0" applyNumberFormat="1" applyFont="1" applyFill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 applyBorder="1"/>
    <xf numFmtId="3" fontId="5" fillId="0" borderId="0" xfId="0" applyNumberFormat="1" applyFont="1" applyBorder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49" fontId="5" fillId="2" borderId="24" xfId="0" applyNumberFormat="1" applyFont="1" applyFill="1" applyBorder="1" applyAlignment="1">
      <alignment horizontal="left"/>
    </xf>
    <xf numFmtId="49" fontId="4" fillId="2" borderId="23" xfId="0" applyNumberFormat="1" applyFont="1" applyFill="1" applyBorder="1" applyAlignment="1">
      <alignment horizontal="centerContinuous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49" fontId="4" fillId="0" borderId="2" xfId="0" applyNumberFormat="1" applyFont="1" applyBorder="1"/>
    <xf numFmtId="49" fontId="4" fillId="0" borderId="3" xfId="0" applyNumberFormat="1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49" fontId="8" fillId="2" borderId="2" xfId="0" applyNumberFormat="1" applyFont="1" applyFill="1" applyBorder="1"/>
    <xf numFmtId="49" fontId="2" fillId="2" borderId="2" xfId="0" applyNumberFormat="1" applyFont="1" applyFill="1" applyBorder="1"/>
    <xf numFmtId="0" fontId="4" fillId="0" borderId="15" xfId="0" applyFont="1" applyFill="1" applyBorder="1"/>
    <xf numFmtId="3" fontId="4" fillId="0" borderId="27" xfId="0" applyNumberFormat="1" applyFont="1" applyBorder="1" applyAlignment="1">
      <alignment horizontal="left"/>
    </xf>
    <xf numFmtId="0" fontId="2" fillId="0" borderId="0" xfId="0" applyFont="1" applyFill="1"/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49" fontId="8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NumberFormat="1" applyFont="1" applyBorder="1"/>
    <xf numFmtId="0" fontId="4" fillId="0" borderId="30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30" xfId="0" applyFont="1" applyBorder="1" applyAlignment="1">
      <alignment horizontal="left"/>
    </xf>
    <xf numFmtId="0" fontId="2" fillId="0" borderId="0" xfId="0" applyFont="1" applyBorder="1"/>
    <xf numFmtId="0" fontId="4" fillId="0" borderId="15" xfId="0" applyFont="1" applyFill="1" applyBorder="1" applyAlignment="1"/>
    <xf numFmtId="0" fontId="4" fillId="0" borderId="30" xfId="0" applyFont="1" applyFill="1" applyBorder="1" applyAlignment="1"/>
    <xf numFmtId="0" fontId="2" fillId="0" borderId="0" xfId="0" applyFont="1" applyFill="1" applyBorder="1" applyAlignment="1"/>
    <xf numFmtId="0" fontId="4" fillId="0" borderId="15" xfId="0" applyFont="1" applyBorder="1" applyAlignment="1"/>
    <xf numFmtId="0" fontId="4" fillId="0" borderId="30" xfId="0" applyFont="1" applyBorder="1" applyAlignment="1"/>
    <xf numFmtId="3" fontId="2" fillId="0" borderId="0" xfId="0" applyNumberFormat="1" applyFont="1"/>
    <xf numFmtId="0" fontId="4" fillId="0" borderId="26" xfId="0" applyFont="1" applyBorder="1"/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Font="1" applyFill="1" applyBorder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49" fontId="8" fillId="0" borderId="51" xfId="1" applyNumberFormat="1" applyFont="1" applyBorder="1"/>
    <xf numFmtId="49" fontId="2" fillId="0" borderId="51" xfId="1" applyNumberFormat="1" applyFont="1" applyBorder="1"/>
    <xf numFmtId="49" fontId="2" fillId="0" borderId="51" xfId="1" applyNumberFormat="1" applyFont="1" applyBorder="1" applyAlignment="1">
      <alignment horizontal="right"/>
    </xf>
    <xf numFmtId="0" fontId="2" fillId="0" borderId="52" xfId="1" applyFont="1" applyBorder="1"/>
    <xf numFmtId="49" fontId="2" fillId="0" borderId="51" xfId="0" applyNumberFormat="1" applyFont="1" applyBorder="1" applyAlignment="1">
      <alignment horizontal="left"/>
    </xf>
    <xf numFmtId="0" fontId="2" fillId="0" borderId="53" xfId="0" applyNumberFormat="1" applyFont="1" applyBorder="1"/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49" fontId="8" fillId="0" borderId="56" xfId="1" applyNumberFormat="1" applyFont="1" applyBorder="1"/>
    <xf numFmtId="49" fontId="2" fillId="0" borderId="56" xfId="1" applyNumberFormat="1" applyFont="1" applyBorder="1"/>
    <xf numFmtId="49" fontId="2" fillId="0" borderId="56" xfId="1" applyNumberFormat="1" applyFont="1" applyBorder="1" applyAlignment="1">
      <alignment horizontal="right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0" fontId="10" fillId="0" borderId="0" xfId="1" applyFont="1" applyAlignment="1">
      <alignment horizontal="center"/>
    </xf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2" fillId="0" borderId="51" xfId="1" applyFont="1" applyBorder="1"/>
    <xf numFmtId="0" fontId="4" fillId="0" borderId="52" xfId="1" applyFont="1" applyBorder="1" applyAlignment="1">
      <alignment horizontal="right"/>
    </xf>
    <xf numFmtId="49" fontId="2" fillId="0" borderId="51" xfId="1" applyNumberFormat="1" applyFont="1" applyBorder="1" applyAlignment="1">
      <alignment horizontal="left"/>
    </xf>
    <xf numFmtId="0" fontId="2" fillId="0" borderId="53" xfId="1" applyFont="1" applyBorder="1"/>
    <xf numFmtId="49" fontId="2" fillId="0" borderId="54" xfId="1" applyNumberFormat="1" applyFont="1" applyBorder="1" applyAlignment="1">
      <alignment horizontal="center"/>
    </xf>
    <xf numFmtId="0" fontId="2" fillId="0" borderId="56" xfId="1" applyFont="1" applyBorder="1"/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NumberFormat="1" applyFont="1" applyBorder="1" applyAlignment="1">
      <alignment horizontal="right"/>
    </xf>
    <xf numFmtId="0" fontId="2" fillId="0" borderId="3" xfId="1" applyNumberFormat="1" applyFont="1" applyBorder="1"/>
    <xf numFmtId="0" fontId="2" fillId="0" borderId="6" xfId="1" applyNumberFormat="1" applyFont="1" applyFill="1" applyBorder="1"/>
    <xf numFmtId="0" fontId="2" fillId="0" borderId="8" xfId="1" applyNumberFormat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0" borderId="0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2" fillId="0" borderId="0" xfId="1" applyFont="1" applyBorder="1" applyAlignment="1">
      <alignment horizontal="right"/>
    </xf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3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pageSetUpPr fitToPage="1"/>
  </sheetPr>
  <dimension ref="A1:O87"/>
  <sheetViews>
    <sheetView showGridLines="0" topLeftCell="B10" zoomScaleNormal="100" zoomScaleSheetLayoutView="75" workbookViewId="0"/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635</v>
      </c>
      <c r="E2" s="5"/>
      <c r="F2" s="4"/>
      <c r="G2" s="6"/>
      <c r="H2" s="7" t="s">
        <v>0</v>
      </c>
      <c r="I2" s="8">
        <f ca="1">TODAY()</f>
        <v>43283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/>
      <c r="H7" s="18" t="s">
        <v>4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/>
      <c r="H11" s="18" t="s">
        <v>4</v>
      </c>
      <c r="J11" s="17"/>
      <c r="K11" s="17"/>
    </row>
    <row r="12" spans="2:15" x14ac:dyDescent="0.2">
      <c r="D12" s="17"/>
      <c r="H12" s="18" t="s">
        <v>5</v>
      </c>
      <c r="J12" s="17"/>
      <c r="K12" s="17"/>
    </row>
    <row r="13" spans="2:15" ht="12" customHeight="1" x14ac:dyDescent="0.2">
      <c r="C13" s="18"/>
      <c r="D13" s="17"/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ROUND(G31,0)</f>
        <v>0</v>
      </c>
      <c r="J19" s="35"/>
      <c r="K19" s="36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ROUND(H31,0)</f>
        <v>0</v>
      </c>
      <c r="J21" s="40"/>
      <c r="K21" s="36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 x14ac:dyDescent="0.25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 x14ac:dyDescent="0.2"/>
    <row r="27" spans="2:12" ht="15.75" customHeight="1" x14ac:dyDescent="0.25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 x14ac:dyDescent="0.2">
      <c r="L28" s="54"/>
    </row>
    <row r="29" spans="2:12" ht="24" customHeight="1" x14ac:dyDescent="0.2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 x14ac:dyDescent="0.2">
      <c r="B30" s="60" t="s">
        <v>98</v>
      </c>
      <c r="C30" s="61" t="s">
        <v>105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" si="0">(G30*SazbaDPH1)/100+(H30*SazbaDPH2)/100</f>
        <v>0</v>
      </c>
      <c r="J30" s="67" t="str">
        <f t="shared" ref="J30" si="1">IF(CelkemObjekty=0,"",F30/CelkemObjekty*100)</f>
        <v/>
      </c>
    </row>
    <row r="31" spans="2:12" ht="17.25" customHeight="1" x14ac:dyDescent="0.2">
      <c r="B31" s="75" t="s">
        <v>19</v>
      </c>
      <c r="C31" s="76"/>
      <c r="D31" s="77"/>
      <c r="E31" s="78"/>
      <c r="F31" s="79">
        <f>SUM(F30:F30)</f>
        <v>0</v>
      </c>
      <c r="G31" s="79">
        <f>SUM(G30:G30)</f>
        <v>0</v>
      </c>
      <c r="H31" s="79">
        <f>SUM(H30:H30)</f>
        <v>0</v>
      </c>
      <c r="I31" s="79">
        <f>SUM(I30:I30)</f>
        <v>0</v>
      </c>
      <c r="J31" s="80" t="str">
        <f t="shared" ref="J31" si="2">IF(CelkemObjekty=0,"",F31/CelkemObjekty*100)</f>
        <v/>
      </c>
    </row>
    <row r="32" spans="2:12" x14ac:dyDescent="0.2">
      <c r="B32" s="81"/>
      <c r="C32" s="81"/>
      <c r="D32" s="81"/>
      <c r="E32" s="81"/>
      <c r="F32" s="81"/>
      <c r="G32" s="81"/>
      <c r="H32" s="81"/>
      <c r="I32" s="81"/>
      <c r="J32" s="81"/>
      <c r="K32" s="81"/>
    </row>
    <row r="33" spans="2:11" ht="9.75" customHeight="1" x14ac:dyDescent="0.2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7.5" customHeight="1" x14ac:dyDescent="0.2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18" x14ac:dyDescent="0.25">
      <c r="B35" s="13" t="s">
        <v>20</v>
      </c>
      <c r="C35" s="53"/>
      <c r="D35" s="53"/>
      <c r="E35" s="53"/>
      <c r="F35" s="53"/>
      <c r="G35" s="53"/>
      <c r="H35" s="53"/>
      <c r="I35" s="53"/>
      <c r="J35" s="53"/>
      <c r="K35" s="81"/>
    </row>
    <row r="36" spans="2:11" x14ac:dyDescent="0.2">
      <c r="K36" s="81"/>
    </row>
    <row r="37" spans="2:11" ht="25.5" x14ac:dyDescent="0.2">
      <c r="B37" s="82" t="s">
        <v>21</v>
      </c>
      <c r="C37" s="83" t="s">
        <v>22</v>
      </c>
      <c r="D37" s="56"/>
      <c r="E37" s="57"/>
      <c r="F37" s="58" t="s">
        <v>17</v>
      </c>
      <c r="G37" s="59" t="str">
        <f>CONCATENATE("Základ DPH ",SazbaDPH1," %")</f>
        <v>Základ DPH 15 %</v>
      </c>
      <c r="H37" s="58" t="str">
        <f>CONCATENATE("Základ DPH ",SazbaDPH2," %")</f>
        <v>Základ DPH 21 %</v>
      </c>
      <c r="I37" s="59" t="s">
        <v>18</v>
      </c>
      <c r="J37" s="58" t="s">
        <v>12</v>
      </c>
    </row>
    <row r="38" spans="2:11" x14ac:dyDescent="0.2">
      <c r="B38" s="84" t="s">
        <v>98</v>
      </c>
      <c r="C38" s="85" t="s">
        <v>140</v>
      </c>
      <c r="D38" s="62"/>
      <c r="E38" s="63"/>
      <c r="F38" s="64">
        <f>G38+H38+I38</f>
        <v>0</v>
      </c>
      <c r="G38" s="65">
        <v>0</v>
      </c>
      <c r="H38" s="66">
        <v>0</v>
      </c>
      <c r="I38" s="73">
        <f t="shared" ref="I38:I43" si="3">(G38*SazbaDPH1)/100+(H38*SazbaDPH2)/100</f>
        <v>0</v>
      </c>
      <c r="J38" s="67" t="str">
        <f t="shared" ref="J38:J43" si="4">IF(CelkemObjekty=0,"",F38/CelkemObjekty*100)</f>
        <v/>
      </c>
    </row>
    <row r="39" spans="2:11" x14ac:dyDescent="0.2">
      <c r="B39" s="86" t="s">
        <v>98</v>
      </c>
      <c r="C39" s="87" t="s">
        <v>164</v>
      </c>
      <c r="D39" s="70"/>
      <c r="E39" s="71"/>
      <c r="F39" s="72">
        <f t="shared" ref="F39:F43" si="5">G39+H39+I39</f>
        <v>0</v>
      </c>
      <c r="G39" s="73">
        <v>0</v>
      </c>
      <c r="H39" s="74">
        <v>0</v>
      </c>
      <c r="I39" s="73">
        <f t="shared" si="3"/>
        <v>0</v>
      </c>
      <c r="J39" s="67" t="str">
        <f t="shared" si="4"/>
        <v/>
      </c>
    </row>
    <row r="40" spans="2:11" x14ac:dyDescent="0.2">
      <c r="B40" s="86" t="s">
        <v>98</v>
      </c>
      <c r="C40" s="87" t="s">
        <v>563</v>
      </c>
      <c r="D40" s="70"/>
      <c r="E40" s="71"/>
      <c r="F40" s="72">
        <f t="shared" si="5"/>
        <v>0</v>
      </c>
      <c r="G40" s="73">
        <v>0</v>
      </c>
      <c r="H40" s="74">
        <v>0</v>
      </c>
      <c r="I40" s="73">
        <f t="shared" si="3"/>
        <v>0</v>
      </c>
      <c r="J40" s="67" t="str">
        <f t="shared" si="4"/>
        <v/>
      </c>
    </row>
    <row r="41" spans="2:11" x14ac:dyDescent="0.2">
      <c r="B41" s="86" t="s">
        <v>98</v>
      </c>
      <c r="C41" s="87" t="s">
        <v>574</v>
      </c>
      <c r="D41" s="70"/>
      <c r="E41" s="71"/>
      <c r="F41" s="72">
        <f t="shared" si="5"/>
        <v>0</v>
      </c>
      <c r="G41" s="73">
        <v>0</v>
      </c>
      <c r="H41" s="74">
        <v>0</v>
      </c>
      <c r="I41" s="73">
        <f t="shared" si="3"/>
        <v>0</v>
      </c>
      <c r="J41" s="67" t="str">
        <f t="shared" si="4"/>
        <v/>
      </c>
    </row>
    <row r="42" spans="2:11" x14ac:dyDescent="0.2">
      <c r="B42" s="86" t="s">
        <v>98</v>
      </c>
      <c r="C42" s="87" t="s">
        <v>612</v>
      </c>
      <c r="D42" s="70"/>
      <c r="E42" s="71"/>
      <c r="F42" s="72">
        <f t="shared" si="5"/>
        <v>0</v>
      </c>
      <c r="G42" s="73">
        <v>0</v>
      </c>
      <c r="H42" s="74">
        <v>0</v>
      </c>
      <c r="I42" s="73">
        <f t="shared" si="3"/>
        <v>0</v>
      </c>
      <c r="J42" s="67" t="str">
        <f t="shared" si="4"/>
        <v/>
      </c>
    </row>
    <row r="43" spans="2:11" x14ac:dyDescent="0.2">
      <c r="B43" s="86" t="s">
        <v>98</v>
      </c>
      <c r="C43" s="87" t="s">
        <v>634</v>
      </c>
      <c r="D43" s="70"/>
      <c r="E43" s="71"/>
      <c r="F43" s="72">
        <f t="shared" si="5"/>
        <v>0</v>
      </c>
      <c r="G43" s="73">
        <v>0</v>
      </c>
      <c r="H43" s="74">
        <v>0</v>
      </c>
      <c r="I43" s="73">
        <f t="shared" si="3"/>
        <v>0</v>
      </c>
      <c r="J43" s="67" t="str">
        <f t="shared" si="4"/>
        <v/>
      </c>
    </row>
    <row r="44" spans="2:11" x14ac:dyDescent="0.2">
      <c r="B44" s="75" t="s">
        <v>19</v>
      </c>
      <c r="C44" s="76"/>
      <c r="D44" s="77"/>
      <c r="E44" s="78"/>
      <c r="F44" s="79">
        <f>SUM(F38:F43)</f>
        <v>0</v>
      </c>
      <c r="G44" s="88">
        <f>SUM(G38:G43)</f>
        <v>0</v>
      </c>
      <c r="H44" s="79">
        <f>SUM(H38:H43)</f>
        <v>0</v>
      </c>
      <c r="I44" s="88">
        <f>SUM(I38:I43)</f>
        <v>0</v>
      </c>
      <c r="J44" s="80" t="str">
        <f t="shared" ref="J44" si="6">IF(CelkemObjekty=0,"",F44/CelkemObjekty*100)</f>
        <v/>
      </c>
    </row>
    <row r="45" spans="2:11" ht="9" customHeight="1" x14ac:dyDescent="0.2"/>
    <row r="46" spans="2:11" ht="6" customHeight="1" x14ac:dyDescent="0.2"/>
    <row r="47" spans="2:11" ht="3" customHeight="1" x14ac:dyDescent="0.2"/>
    <row r="48" spans="2:11" ht="6.75" customHeight="1" x14ac:dyDescent="0.2"/>
    <row r="49" spans="2:10" ht="20.25" customHeight="1" x14ac:dyDescent="0.25">
      <c r="B49" s="13" t="s">
        <v>23</v>
      </c>
      <c r="C49" s="53"/>
      <c r="D49" s="53"/>
      <c r="E49" s="53"/>
      <c r="F49" s="53"/>
      <c r="G49" s="53"/>
      <c r="H49" s="53"/>
      <c r="I49" s="53"/>
      <c r="J49" s="53"/>
    </row>
    <row r="50" spans="2:10" ht="9" customHeight="1" x14ac:dyDescent="0.2"/>
    <row r="51" spans="2:10" x14ac:dyDescent="0.2">
      <c r="B51" s="55" t="s">
        <v>24</v>
      </c>
      <c r="C51" s="56"/>
      <c r="D51" s="56"/>
      <c r="E51" s="58" t="s">
        <v>12</v>
      </c>
      <c r="F51" s="58" t="s">
        <v>25</v>
      </c>
      <c r="G51" s="59" t="s">
        <v>26</v>
      </c>
      <c r="H51" s="58" t="s">
        <v>27</v>
      </c>
      <c r="I51" s="59" t="s">
        <v>28</v>
      </c>
      <c r="J51" s="89" t="s">
        <v>29</v>
      </c>
    </row>
    <row r="52" spans="2:10" x14ac:dyDescent="0.2">
      <c r="B52" s="60" t="s">
        <v>577</v>
      </c>
      <c r="C52" s="61" t="s">
        <v>578</v>
      </c>
      <c r="D52" s="62"/>
      <c r="E52" s="90" t="str">
        <f>IF(SUM(SoucetDilu)=0,"",SUM(F52:J52)/SUM(SoucetDilu)*100)</f>
        <v/>
      </c>
      <c r="F52" s="66">
        <v>0</v>
      </c>
      <c r="G52" s="65">
        <v>0</v>
      </c>
      <c r="H52" s="66">
        <v>0</v>
      </c>
      <c r="I52" s="65">
        <v>0</v>
      </c>
      <c r="J52" s="66">
        <v>0</v>
      </c>
    </row>
    <row r="53" spans="2:10" x14ac:dyDescent="0.2">
      <c r="B53" s="68" t="s">
        <v>167</v>
      </c>
      <c r="C53" s="69" t="s">
        <v>168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 x14ac:dyDescent="0.2">
      <c r="B54" s="68" t="s">
        <v>196</v>
      </c>
      <c r="C54" s="69" t="s">
        <v>197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 x14ac:dyDescent="0.2">
      <c r="B55" s="68" t="s">
        <v>212</v>
      </c>
      <c r="C55" s="69" t="s">
        <v>213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 x14ac:dyDescent="0.2">
      <c r="B56" s="68" t="s">
        <v>441</v>
      </c>
      <c r="C56" s="69" t="s">
        <v>442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 x14ac:dyDescent="0.2">
      <c r="B57" s="68" t="s">
        <v>500</v>
      </c>
      <c r="C57" s="69" t="s">
        <v>501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 x14ac:dyDescent="0.2">
      <c r="B58" s="68" t="s">
        <v>512</v>
      </c>
      <c r="C58" s="69" t="s">
        <v>513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 x14ac:dyDescent="0.2">
      <c r="B59" s="68" t="s">
        <v>347</v>
      </c>
      <c r="C59" s="69" t="s">
        <v>348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 x14ac:dyDescent="0.2">
      <c r="B60" s="68" t="s">
        <v>397</v>
      </c>
      <c r="C60" s="69" t="s">
        <v>398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 x14ac:dyDescent="0.2">
      <c r="B61" s="68" t="s">
        <v>409</v>
      </c>
      <c r="C61" s="69" t="s">
        <v>410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 x14ac:dyDescent="0.2">
      <c r="B62" s="68" t="s">
        <v>415</v>
      </c>
      <c r="C62" s="69" t="s">
        <v>416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 x14ac:dyDescent="0.2">
      <c r="B63" s="68" t="s">
        <v>435</v>
      </c>
      <c r="C63" s="69" t="s">
        <v>436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 x14ac:dyDescent="0.2">
      <c r="B64" s="68" t="s">
        <v>110</v>
      </c>
      <c r="C64" s="69" t="s">
        <v>99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 x14ac:dyDescent="0.2">
      <c r="B65" s="68" t="s">
        <v>542</v>
      </c>
      <c r="C65" s="69" t="s">
        <v>543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 x14ac:dyDescent="0.2">
      <c r="B66" s="68" t="s">
        <v>566</v>
      </c>
      <c r="C66" s="69" t="s">
        <v>567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 x14ac:dyDescent="0.2">
      <c r="B67" s="68" t="s">
        <v>596</v>
      </c>
      <c r="C67" s="69" t="s">
        <v>597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 x14ac:dyDescent="0.2">
      <c r="B68" s="75" t="s">
        <v>19</v>
      </c>
      <c r="C68" s="76"/>
      <c r="D68" s="77"/>
      <c r="E68" s="92" t="str">
        <f>IF(SUM(SoucetDilu)=0,"",SUM(F68:J68)/SUM(SoucetDilu)*100)</f>
        <v/>
      </c>
      <c r="F68" s="79">
        <f>SUM(F52:F67)</f>
        <v>0</v>
      </c>
      <c r="G68" s="88">
        <f>SUM(G52:G67)</f>
        <v>0</v>
      </c>
      <c r="H68" s="79">
        <f>SUM(H52:H67)</f>
        <v>0</v>
      </c>
      <c r="I68" s="88">
        <f>SUM(I52:I67)</f>
        <v>0</v>
      </c>
      <c r="J68" s="79">
        <f>SUM(J52:J67)</f>
        <v>0</v>
      </c>
    </row>
    <row r="70" spans="2:10" ht="2.25" customHeight="1" x14ac:dyDescent="0.2"/>
    <row r="71" spans="2:10" ht="1.5" customHeight="1" x14ac:dyDescent="0.2"/>
    <row r="72" spans="2:10" ht="0.75" customHeight="1" x14ac:dyDescent="0.2"/>
    <row r="73" spans="2:10" ht="0.75" customHeight="1" x14ac:dyDescent="0.2"/>
    <row r="74" spans="2:10" ht="0.75" customHeight="1" x14ac:dyDescent="0.2"/>
    <row r="75" spans="2:10" ht="18" x14ac:dyDescent="0.25">
      <c r="B75" s="13" t="s">
        <v>30</v>
      </c>
      <c r="C75" s="53"/>
      <c r="D75" s="53"/>
      <c r="E75" s="53"/>
      <c r="F75" s="53"/>
      <c r="G75" s="53"/>
      <c r="H75" s="53"/>
      <c r="I75" s="53"/>
      <c r="J75" s="53"/>
    </row>
    <row r="77" spans="2:10" x14ac:dyDescent="0.2">
      <c r="B77" s="55" t="s">
        <v>31</v>
      </c>
      <c r="C77" s="56"/>
      <c r="D77" s="56"/>
      <c r="E77" s="93"/>
      <c r="F77" s="94"/>
      <c r="G77" s="59"/>
      <c r="H77" s="58" t="s">
        <v>17</v>
      </c>
      <c r="I77" s="1"/>
      <c r="J77" s="1"/>
    </row>
    <row r="78" spans="2:10" x14ac:dyDescent="0.2">
      <c r="B78" s="60" t="s">
        <v>132</v>
      </c>
      <c r="C78" s="61"/>
      <c r="D78" s="62"/>
      <c r="E78" s="95"/>
      <c r="F78" s="96"/>
      <c r="G78" s="65"/>
      <c r="H78" s="66">
        <v>0</v>
      </c>
      <c r="I78" s="1"/>
      <c r="J78" s="1"/>
    </row>
    <row r="79" spans="2:10" x14ac:dyDescent="0.2">
      <c r="B79" s="68" t="s">
        <v>133</v>
      </c>
      <c r="C79" s="69"/>
      <c r="D79" s="70"/>
      <c r="E79" s="97"/>
      <c r="F79" s="98"/>
      <c r="G79" s="73"/>
      <c r="H79" s="74">
        <v>0</v>
      </c>
      <c r="I79" s="1"/>
      <c r="J79" s="1"/>
    </row>
    <row r="80" spans="2:10" x14ac:dyDescent="0.2">
      <c r="B80" s="68" t="s">
        <v>134</v>
      </c>
      <c r="C80" s="69"/>
      <c r="D80" s="70"/>
      <c r="E80" s="97"/>
      <c r="F80" s="98"/>
      <c r="G80" s="73"/>
      <c r="H80" s="74">
        <v>0</v>
      </c>
      <c r="I80" s="1"/>
      <c r="J80" s="1"/>
    </row>
    <row r="81" spans="2:10" x14ac:dyDescent="0.2">
      <c r="B81" s="68" t="s">
        <v>135</v>
      </c>
      <c r="C81" s="69"/>
      <c r="D81" s="70"/>
      <c r="E81" s="97"/>
      <c r="F81" s="98"/>
      <c r="G81" s="73"/>
      <c r="H81" s="74">
        <v>0</v>
      </c>
      <c r="I81" s="1"/>
      <c r="J81" s="1"/>
    </row>
    <row r="82" spans="2:10" x14ac:dyDescent="0.2">
      <c r="B82" s="68" t="s">
        <v>136</v>
      </c>
      <c r="C82" s="69"/>
      <c r="D82" s="70"/>
      <c r="E82" s="97"/>
      <c r="F82" s="98"/>
      <c r="G82" s="73"/>
      <c r="H82" s="74">
        <v>0</v>
      </c>
      <c r="I82" s="1"/>
      <c r="J82" s="1"/>
    </row>
    <row r="83" spans="2:10" x14ac:dyDescent="0.2">
      <c r="B83" s="68" t="s">
        <v>137</v>
      </c>
      <c r="C83" s="69"/>
      <c r="D83" s="70"/>
      <c r="E83" s="97"/>
      <c r="F83" s="98"/>
      <c r="G83" s="73"/>
      <c r="H83" s="74">
        <v>0</v>
      </c>
      <c r="I83" s="1"/>
      <c r="J83" s="1"/>
    </row>
    <row r="84" spans="2:10" x14ac:dyDescent="0.2">
      <c r="B84" s="68" t="s">
        <v>138</v>
      </c>
      <c r="C84" s="69"/>
      <c r="D84" s="70"/>
      <c r="E84" s="97"/>
      <c r="F84" s="98"/>
      <c r="G84" s="73"/>
      <c r="H84" s="74">
        <v>0</v>
      </c>
      <c r="I84" s="1"/>
      <c r="J84" s="1"/>
    </row>
    <row r="85" spans="2:10" x14ac:dyDescent="0.2">
      <c r="B85" s="68" t="s">
        <v>139</v>
      </c>
      <c r="C85" s="69"/>
      <c r="D85" s="70"/>
      <c r="E85" s="97"/>
      <c r="F85" s="98"/>
      <c r="G85" s="73"/>
      <c r="H85" s="74">
        <v>0</v>
      </c>
      <c r="I85" s="1"/>
      <c r="J85" s="1"/>
    </row>
    <row r="86" spans="2:10" x14ac:dyDescent="0.2">
      <c r="B86" s="75" t="s">
        <v>19</v>
      </c>
      <c r="C86" s="76"/>
      <c r="D86" s="77"/>
      <c r="E86" s="99"/>
      <c r="F86" s="100"/>
      <c r="G86" s="88"/>
      <c r="H86" s="79">
        <f>SUM(H78:H85)</f>
        <v>0</v>
      </c>
      <c r="I86" s="1"/>
      <c r="J86" s="1"/>
    </row>
    <row r="87" spans="2:10" x14ac:dyDescent="0.2">
      <c r="I87" s="1"/>
      <c r="J87" s="1"/>
    </row>
  </sheetData>
  <sortState ref="B831:K846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CB537"/>
  <sheetViews>
    <sheetView showGridLines="0" showZeros="0" tabSelected="1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03 Rek'!H1</f>
        <v>03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03 Rek'!G2</f>
        <v>Stavební práce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167</v>
      </c>
      <c r="C7" s="284" t="s">
        <v>168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170</v>
      </c>
      <c r="C8" s="295" t="s">
        <v>171</v>
      </c>
      <c r="D8" s="296" t="s">
        <v>172</v>
      </c>
      <c r="E8" s="297">
        <v>15</v>
      </c>
      <c r="F8" s="297">
        <v>0</v>
      </c>
      <c r="G8" s="298">
        <f>E8*F8</f>
        <v>0</v>
      </c>
      <c r="H8" s="299">
        <v>1.469E-2</v>
      </c>
      <c r="I8" s="300">
        <f>E8*H8</f>
        <v>0.22034999999999999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173</v>
      </c>
      <c r="D9" s="304"/>
      <c r="E9" s="304"/>
      <c r="F9" s="304"/>
      <c r="G9" s="305"/>
      <c r="I9" s="306"/>
      <c r="K9" s="306"/>
      <c r="L9" s="307" t="s">
        <v>173</v>
      </c>
      <c r="O9" s="292">
        <v>3</v>
      </c>
    </row>
    <row r="10" spans="1:80" x14ac:dyDescent="0.2">
      <c r="A10" s="301"/>
      <c r="B10" s="308"/>
      <c r="C10" s="309" t="s">
        <v>174</v>
      </c>
      <c r="D10" s="310"/>
      <c r="E10" s="311">
        <v>15</v>
      </c>
      <c r="F10" s="312"/>
      <c r="G10" s="313"/>
      <c r="H10" s="314"/>
      <c r="I10" s="306"/>
      <c r="J10" s="315"/>
      <c r="K10" s="306"/>
      <c r="M10" s="307">
        <v>15</v>
      </c>
      <c r="O10" s="292"/>
    </row>
    <row r="11" spans="1:80" x14ac:dyDescent="0.2">
      <c r="A11" s="293">
        <v>2</v>
      </c>
      <c r="B11" s="294" t="s">
        <v>175</v>
      </c>
      <c r="C11" s="295" t="s">
        <v>176</v>
      </c>
      <c r="D11" s="296" t="s">
        <v>172</v>
      </c>
      <c r="E11" s="297">
        <v>26</v>
      </c>
      <c r="F11" s="297">
        <v>0</v>
      </c>
      <c r="G11" s="298">
        <f>E11*F11</f>
        <v>0</v>
      </c>
      <c r="H11" s="299">
        <v>5.45E-2</v>
      </c>
      <c r="I11" s="300">
        <f>E11*H11</f>
        <v>1.417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 x14ac:dyDescent="0.2">
      <c r="A12" s="301"/>
      <c r="B12" s="302"/>
      <c r="C12" s="303" t="s">
        <v>177</v>
      </c>
      <c r="D12" s="304"/>
      <c r="E12" s="304"/>
      <c r="F12" s="304"/>
      <c r="G12" s="305"/>
      <c r="I12" s="306"/>
      <c r="K12" s="306"/>
      <c r="L12" s="307" t="s">
        <v>177</v>
      </c>
      <c r="O12" s="292">
        <v>3</v>
      </c>
    </row>
    <row r="13" spans="1:80" x14ac:dyDescent="0.2">
      <c r="A13" s="301"/>
      <c r="B13" s="308"/>
      <c r="C13" s="309" t="s">
        <v>178</v>
      </c>
      <c r="D13" s="310"/>
      <c r="E13" s="311">
        <v>7</v>
      </c>
      <c r="F13" s="312"/>
      <c r="G13" s="313"/>
      <c r="H13" s="314"/>
      <c r="I13" s="306"/>
      <c r="J13" s="315"/>
      <c r="K13" s="306"/>
      <c r="M13" s="307" t="s">
        <v>178</v>
      </c>
      <c r="O13" s="292"/>
    </row>
    <row r="14" spans="1:80" x14ac:dyDescent="0.2">
      <c r="A14" s="301"/>
      <c r="B14" s="308"/>
      <c r="C14" s="309" t="s">
        <v>179</v>
      </c>
      <c r="D14" s="310"/>
      <c r="E14" s="311">
        <v>3</v>
      </c>
      <c r="F14" s="312"/>
      <c r="G14" s="313"/>
      <c r="H14" s="314"/>
      <c r="I14" s="306"/>
      <c r="J14" s="315"/>
      <c r="K14" s="306"/>
      <c r="M14" s="307" t="s">
        <v>179</v>
      </c>
      <c r="O14" s="292"/>
    </row>
    <row r="15" spans="1:80" x14ac:dyDescent="0.2">
      <c r="A15" s="301"/>
      <c r="B15" s="308"/>
      <c r="C15" s="309" t="s">
        <v>180</v>
      </c>
      <c r="D15" s="310"/>
      <c r="E15" s="311">
        <v>1</v>
      </c>
      <c r="F15" s="312"/>
      <c r="G15" s="313"/>
      <c r="H15" s="314"/>
      <c r="I15" s="306"/>
      <c r="J15" s="315"/>
      <c r="K15" s="306"/>
      <c r="M15" s="307" t="s">
        <v>180</v>
      </c>
      <c r="O15" s="292"/>
    </row>
    <row r="16" spans="1:80" x14ac:dyDescent="0.2">
      <c r="A16" s="301"/>
      <c r="B16" s="308"/>
      <c r="C16" s="309" t="s">
        <v>181</v>
      </c>
      <c r="D16" s="310"/>
      <c r="E16" s="311">
        <v>15</v>
      </c>
      <c r="F16" s="312"/>
      <c r="G16" s="313"/>
      <c r="H16" s="314"/>
      <c r="I16" s="306"/>
      <c r="J16" s="315"/>
      <c r="K16" s="306"/>
      <c r="M16" s="307" t="s">
        <v>181</v>
      </c>
      <c r="O16" s="292"/>
    </row>
    <row r="17" spans="1:80" x14ac:dyDescent="0.2">
      <c r="A17" s="293">
        <v>3</v>
      </c>
      <c r="B17" s="294" t="s">
        <v>182</v>
      </c>
      <c r="C17" s="295" t="s">
        <v>183</v>
      </c>
      <c r="D17" s="296" t="s">
        <v>184</v>
      </c>
      <c r="E17" s="297">
        <v>0.45</v>
      </c>
      <c r="F17" s="297">
        <v>0</v>
      </c>
      <c r="G17" s="298">
        <f>E17*F17</f>
        <v>0</v>
      </c>
      <c r="H17" s="299">
        <v>2.0120800000000001</v>
      </c>
      <c r="I17" s="300">
        <f>E17*H17</f>
        <v>0.90543600000000002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0</v>
      </c>
      <c r="AC17" s="261">
        <v>0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0</v>
      </c>
    </row>
    <row r="18" spans="1:80" x14ac:dyDescent="0.2">
      <c r="A18" s="301"/>
      <c r="B18" s="308"/>
      <c r="C18" s="309" t="s">
        <v>185</v>
      </c>
      <c r="D18" s="310"/>
      <c r="E18" s="311">
        <v>0.45</v>
      </c>
      <c r="F18" s="312"/>
      <c r="G18" s="313"/>
      <c r="H18" s="314"/>
      <c r="I18" s="306"/>
      <c r="J18" s="315"/>
      <c r="K18" s="306"/>
      <c r="M18" s="307" t="s">
        <v>185</v>
      </c>
      <c r="O18" s="292"/>
    </row>
    <row r="19" spans="1:80" x14ac:dyDescent="0.2">
      <c r="A19" s="293">
        <v>4</v>
      </c>
      <c r="B19" s="294" t="s">
        <v>186</v>
      </c>
      <c r="C19" s="295" t="s">
        <v>187</v>
      </c>
      <c r="D19" s="296" t="s">
        <v>188</v>
      </c>
      <c r="E19" s="297">
        <v>10</v>
      </c>
      <c r="F19" s="297">
        <v>0</v>
      </c>
      <c r="G19" s="298">
        <f>E19*F19</f>
        <v>0</v>
      </c>
      <c r="H19" s="299">
        <v>8.6899999999999998E-3</v>
      </c>
      <c r="I19" s="300">
        <f>E19*H19</f>
        <v>8.6900000000000005E-2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 x14ac:dyDescent="0.2">
      <c r="A20" s="301"/>
      <c r="B20" s="302"/>
      <c r="C20" s="303" t="s">
        <v>189</v>
      </c>
      <c r="D20" s="304"/>
      <c r="E20" s="304"/>
      <c r="F20" s="304"/>
      <c r="G20" s="305"/>
      <c r="I20" s="306"/>
      <c r="K20" s="306"/>
      <c r="L20" s="307" t="s">
        <v>189</v>
      </c>
      <c r="O20" s="292">
        <v>3</v>
      </c>
    </row>
    <row r="21" spans="1:80" x14ac:dyDescent="0.2">
      <c r="A21" s="301"/>
      <c r="B21" s="302"/>
      <c r="C21" s="303" t="s">
        <v>190</v>
      </c>
      <c r="D21" s="304"/>
      <c r="E21" s="304"/>
      <c r="F21" s="304"/>
      <c r="G21" s="305"/>
      <c r="I21" s="306"/>
      <c r="K21" s="306"/>
      <c r="L21" s="307" t="s">
        <v>190</v>
      </c>
      <c r="O21" s="292">
        <v>3</v>
      </c>
    </row>
    <row r="22" spans="1:80" x14ac:dyDescent="0.2">
      <c r="A22" s="301"/>
      <c r="B22" s="302"/>
      <c r="C22" s="303" t="s">
        <v>191</v>
      </c>
      <c r="D22" s="304"/>
      <c r="E22" s="304"/>
      <c r="F22" s="304"/>
      <c r="G22" s="305"/>
      <c r="I22" s="306"/>
      <c r="K22" s="306"/>
      <c r="L22" s="307" t="s">
        <v>191</v>
      </c>
      <c r="O22" s="292">
        <v>3</v>
      </c>
    </row>
    <row r="23" spans="1:80" x14ac:dyDescent="0.2">
      <c r="A23" s="301"/>
      <c r="B23" s="302"/>
      <c r="C23" s="303" t="s">
        <v>192</v>
      </c>
      <c r="D23" s="304"/>
      <c r="E23" s="304"/>
      <c r="F23" s="304"/>
      <c r="G23" s="305"/>
      <c r="I23" s="306"/>
      <c r="K23" s="306"/>
      <c r="L23" s="307" t="s">
        <v>192</v>
      </c>
      <c r="O23" s="292">
        <v>3</v>
      </c>
    </row>
    <row r="24" spans="1:80" x14ac:dyDescent="0.2">
      <c r="A24" s="301"/>
      <c r="B24" s="302"/>
      <c r="C24" s="303" t="s">
        <v>193</v>
      </c>
      <c r="D24" s="304"/>
      <c r="E24" s="304"/>
      <c r="F24" s="304"/>
      <c r="G24" s="305"/>
      <c r="I24" s="306"/>
      <c r="K24" s="306"/>
      <c r="L24" s="307" t="s">
        <v>193</v>
      </c>
      <c r="O24" s="292">
        <v>3</v>
      </c>
    </row>
    <row r="25" spans="1:80" ht="22.5" x14ac:dyDescent="0.2">
      <c r="A25" s="301"/>
      <c r="B25" s="302"/>
      <c r="C25" s="303" t="s">
        <v>194</v>
      </c>
      <c r="D25" s="304"/>
      <c r="E25" s="304"/>
      <c r="F25" s="304"/>
      <c r="G25" s="305"/>
      <c r="I25" s="306"/>
      <c r="K25" s="306"/>
      <c r="L25" s="307" t="s">
        <v>194</v>
      </c>
      <c r="O25" s="292">
        <v>3</v>
      </c>
    </row>
    <row r="26" spans="1:80" x14ac:dyDescent="0.2">
      <c r="A26" s="301"/>
      <c r="B26" s="308"/>
      <c r="C26" s="309" t="s">
        <v>195</v>
      </c>
      <c r="D26" s="310"/>
      <c r="E26" s="311">
        <v>10</v>
      </c>
      <c r="F26" s="312"/>
      <c r="G26" s="313"/>
      <c r="H26" s="314"/>
      <c r="I26" s="306"/>
      <c r="J26" s="315"/>
      <c r="K26" s="306"/>
      <c r="M26" s="307">
        <v>10</v>
      </c>
      <c r="O26" s="292"/>
    </row>
    <row r="27" spans="1:80" x14ac:dyDescent="0.2">
      <c r="A27" s="316"/>
      <c r="B27" s="317" t="s">
        <v>101</v>
      </c>
      <c r="C27" s="318" t="s">
        <v>169</v>
      </c>
      <c r="D27" s="319"/>
      <c r="E27" s="320"/>
      <c r="F27" s="321"/>
      <c r="G27" s="322">
        <f>SUM(G7:G26)</f>
        <v>0</v>
      </c>
      <c r="H27" s="323"/>
      <c r="I27" s="324">
        <f>SUM(I7:I26)</f>
        <v>2.629686</v>
      </c>
      <c r="J27" s="323"/>
      <c r="K27" s="324">
        <f>SUM(K7:K26)</f>
        <v>0</v>
      </c>
      <c r="O27" s="292">
        <v>4</v>
      </c>
      <c r="BA27" s="325">
        <f>SUM(BA7:BA26)</f>
        <v>0</v>
      </c>
      <c r="BB27" s="325">
        <f>SUM(BB7:BB26)</f>
        <v>0</v>
      </c>
      <c r="BC27" s="325">
        <f>SUM(BC7:BC26)</f>
        <v>0</v>
      </c>
      <c r="BD27" s="325">
        <f>SUM(BD7:BD26)</f>
        <v>0</v>
      </c>
      <c r="BE27" s="325">
        <f>SUM(BE7:BE26)</f>
        <v>0</v>
      </c>
    </row>
    <row r="28" spans="1:80" x14ac:dyDescent="0.2">
      <c r="A28" s="282" t="s">
        <v>97</v>
      </c>
      <c r="B28" s="283" t="s">
        <v>196</v>
      </c>
      <c r="C28" s="284" t="s">
        <v>197</v>
      </c>
      <c r="D28" s="285"/>
      <c r="E28" s="286"/>
      <c r="F28" s="286"/>
      <c r="G28" s="287"/>
      <c r="H28" s="288"/>
      <c r="I28" s="289"/>
      <c r="J28" s="290"/>
      <c r="K28" s="291"/>
      <c r="O28" s="292">
        <v>1</v>
      </c>
    </row>
    <row r="29" spans="1:80" ht="22.5" x14ac:dyDescent="0.2">
      <c r="A29" s="293">
        <v>5</v>
      </c>
      <c r="B29" s="294" t="s">
        <v>199</v>
      </c>
      <c r="C29" s="295" t="s">
        <v>200</v>
      </c>
      <c r="D29" s="296" t="s">
        <v>201</v>
      </c>
      <c r="E29" s="297">
        <v>10</v>
      </c>
      <c r="F29" s="297">
        <v>0</v>
      </c>
      <c r="G29" s="298">
        <f>E29*F29</f>
        <v>0</v>
      </c>
      <c r="H29" s="299">
        <v>3.6700000000000001E-3</v>
      </c>
      <c r="I29" s="300">
        <f>E29*H29</f>
        <v>3.6700000000000003E-2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 x14ac:dyDescent="0.2">
      <c r="A30" s="301"/>
      <c r="B30" s="302"/>
      <c r="C30" s="303" t="s">
        <v>202</v>
      </c>
      <c r="D30" s="304"/>
      <c r="E30" s="304"/>
      <c r="F30" s="304"/>
      <c r="G30" s="305"/>
      <c r="I30" s="306"/>
      <c r="K30" s="306"/>
      <c r="L30" s="307" t="s">
        <v>202</v>
      </c>
      <c r="O30" s="292">
        <v>3</v>
      </c>
    </row>
    <row r="31" spans="1:80" x14ac:dyDescent="0.2">
      <c r="A31" s="301"/>
      <c r="B31" s="302"/>
      <c r="C31" s="303" t="s">
        <v>203</v>
      </c>
      <c r="D31" s="304"/>
      <c r="E31" s="304"/>
      <c r="F31" s="304"/>
      <c r="G31" s="305"/>
      <c r="I31" s="306"/>
      <c r="K31" s="306"/>
      <c r="L31" s="307" t="s">
        <v>203</v>
      </c>
      <c r="O31" s="292">
        <v>3</v>
      </c>
    </row>
    <row r="32" spans="1:80" x14ac:dyDescent="0.2">
      <c r="A32" s="301"/>
      <c r="B32" s="308"/>
      <c r="C32" s="309" t="s">
        <v>195</v>
      </c>
      <c r="D32" s="310"/>
      <c r="E32" s="311">
        <v>10</v>
      </c>
      <c r="F32" s="312"/>
      <c r="G32" s="313"/>
      <c r="H32" s="314"/>
      <c r="I32" s="306"/>
      <c r="J32" s="315"/>
      <c r="K32" s="306"/>
      <c r="M32" s="307">
        <v>10</v>
      </c>
      <c r="O32" s="292"/>
    </row>
    <row r="33" spans="1:80" x14ac:dyDescent="0.2">
      <c r="A33" s="293">
        <v>6</v>
      </c>
      <c r="B33" s="294" t="s">
        <v>204</v>
      </c>
      <c r="C33" s="295" t="s">
        <v>205</v>
      </c>
      <c r="D33" s="296" t="s">
        <v>201</v>
      </c>
      <c r="E33" s="297">
        <v>64.5</v>
      </c>
      <c r="F33" s="297">
        <v>0</v>
      </c>
      <c r="G33" s="298">
        <f>E33*F33</f>
        <v>0</v>
      </c>
      <c r="H33" s="299">
        <v>1.2E-4</v>
      </c>
      <c r="I33" s="300">
        <f>E33*H33</f>
        <v>7.7400000000000004E-3</v>
      </c>
      <c r="J33" s="299">
        <v>-1.2E-4</v>
      </c>
      <c r="K33" s="300">
        <f>E33*J33</f>
        <v>-7.7400000000000004E-3</v>
      </c>
      <c r="O33" s="292">
        <v>2</v>
      </c>
      <c r="AA33" s="261">
        <v>1</v>
      </c>
      <c r="AB33" s="261">
        <v>0</v>
      </c>
      <c r="AC33" s="261">
        <v>0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0</v>
      </c>
    </row>
    <row r="34" spans="1:80" x14ac:dyDescent="0.2">
      <c r="A34" s="301"/>
      <c r="B34" s="308"/>
      <c r="C34" s="309" t="s">
        <v>206</v>
      </c>
      <c r="D34" s="310"/>
      <c r="E34" s="311">
        <v>27</v>
      </c>
      <c r="F34" s="312"/>
      <c r="G34" s="313"/>
      <c r="H34" s="314"/>
      <c r="I34" s="306"/>
      <c r="J34" s="315"/>
      <c r="K34" s="306"/>
      <c r="M34" s="307" t="s">
        <v>206</v>
      </c>
      <c r="O34" s="292"/>
    </row>
    <row r="35" spans="1:80" x14ac:dyDescent="0.2">
      <c r="A35" s="301"/>
      <c r="B35" s="308"/>
      <c r="C35" s="309" t="s">
        <v>207</v>
      </c>
      <c r="D35" s="310"/>
      <c r="E35" s="311">
        <v>37.5</v>
      </c>
      <c r="F35" s="312"/>
      <c r="G35" s="313"/>
      <c r="H35" s="314"/>
      <c r="I35" s="306"/>
      <c r="J35" s="315"/>
      <c r="K35" s="306"/>
      <c r="M35" s="307" t="s">
        <v>207</v>
      </c>
      <c r="O35" s="292"/>
    </row>
    <row r="36" spans="1:80" x14ac:dyDescent="0.2">
      <c r="A36" s="293">
        <v>7</v>
      </c>
      <c r="B36" s="294" t="s">
        <v>208</v>
      </c>
      <c r="C36" s="295" t="s">
        <v>209</v>
      </c>
      <c r="D36" s="296" t="s">
        <v>201</v>
      </c>
      <c r="E36" s="297">
        <v>51</v>
      </c>
      <c r="F36" s="297">
        <v>0</v>
      </c>
      <c r="G36" s="298">
        <f>E36*F36</f>
        <v>0</v>
      </c>
      <c r="H36" s="299">
        <v>1.2E-4</v>
      </c>
      <c r="I36" s="300">
        <f>E36*H36</f>
        <v>6.1200000000000004E-3</v>
      </c>
      <c r="J36" s="299">
        <v>-1.2E-4</v>
      </c>
      <c r="K36" s="300">
        <f>E36*J36</f>
        <v>-6.1200000000000004E-3</v>
      </c>
      <c r="O36" s="292">
        <v>2</v>
      </c>
      <c r="AA36" s="261">
        <v>1</v>
      </c>
      <c r="AB36" s="261">
        <v>0</v>
      </c>
      <c r="AC36" s="261">
        <v>0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0</v>
      </c>
    </row>
    <row r="37" spans="1:80" x14ac:dyDescent="0.2">
      <c r="A37" s="301"/>
      <c r="B37" s="302"/>
      <c r="C37" s="303" t="s">
        <v>210</v>
      </c>
      <c r="D37" s="304"/>
      <c r="E37" s="304"/>
      <c r="F37" s="304"/>
      <c r="G37" s="305"/>
      <c r="I37" s="306"/>
      <c r="K37" s="306"/>
      <c r="L37" s="307" t="s">
        <v>210</v>
      </c>
      <c r="O37" s="292">
        <v>3</v>
      </c>
    </row>
    <row r="38" spans="1:80" x14ac:dyDescent="0.2">
      <c r="A38" s="301"/>
      <c r="B38" s="308"/>
      <c r="C38" s="309" t="s">
        <v>211</v>
      </c>
      <c r="D38" s="310"/>
      <c r="E38" s="311">
        <v>51</v>
      </c>
      <c r="F38" s="312"/>
      <c r="G38" s="313"/>
      <c r="H38" s="314"/>
      <c r="I38" s="306"/>
      <c r="J38" s="315"/>
      <c r="K38" s="306"/>
      <c r="M38" s="307" t="s">
        <v>211</v>
      </c>
      <c r="O38" s="292"/>
    </row>
    <row r="39" spans="1:80" x14ac:dyDescent="0.2">
      <c r="A39" s="316"/>
      <c r="B39" s="317" t="s">
        <v>101</v>
      </c>
      <c r="C39" s="318" t="s">
        <v>198</v>
      </c>
      <c r="D39" s="319"/>
      <c r="E39" s="320"/>
      <c r="F39" s="321"/>
      <c r="G39" s="322">
        <f>SUM(G28:G38)</f>
        <v>0</v>
      </c>
      <c r="H39" s="323"/>
      <c r="I39" s="324">
        <f>SUM(I28:I38)</f>
        <v>5.0560000000000008E-2</v>
      </c>
      <c r="J39" s="323"/>
      <c r="K39" s="324">
        <f>SUM(K28:K38)</f>
        <v>-1.3860000000000001E-2</v>
      </c>
      <c r="O39" s="292">
        <v>4</v>
      </c>
      <c r="BA39" s="325">
        <f>SUM(BA28:BA38)</f>
        <v>0</v>
      </c>
      <c r="BB39" s="325">
        <f>SUM(BB28:BB38)</f>
        <v>0</v>
      </c>
      <c r="BC39" s="325">
        <f>SUM(BC28:BC38)</f>
        <v>0</v>
      </c>
      <c r="BD39" s="325">
        <f>SUM(BD28:BD38)</f>
        <v>0</v>
      </c>
      <c r="BE39" s="325">
        <f>SUM(BE28:BE38)</f>
        <v>0</v>
      </c>
    </row>
    <row r="40" spans="1:80" x14ac:dyDescent="0.2">
      <c r="A40" s="282" t="s">
        <v>97</v>
      </c>
      <c r="B40" s="283" t="s">
        <v>212</v>
      </c>
      <c r="C40" s="284" t="s">
        <v>213</v>
      </c>
      <c r="D40" s="285"/>
      <c r="E40" s="286"/>
      <c r="F40" s="286"/>
      <c r="G40" s="287"/>
      <c r="H40" s="288"/>
      <c r="I40" s="289"/>
      <c r="J40" s="290"/>
      <c r="K40" s="291"/>
      <c r="O40" s="292">
        <v>1</v>
      </c>
    </row>
    <row r="41" spans="1:80" ht="22.5" x14ac:dyDescent="0.2">
      <c r="A41" s="293">
        <v>8</v>
      </c>
      <c r="B41" s="294" t="s">
        <v>215</v>
      </c>
      <c r="C41" s="295" t="s">
        <v>216</v>
      </c>
      <c r="D41" s="296" t="s">
        <v>201</v>
      </c>
      <c r="E41" s="297">
        <v>133.15459999999999</v>
      </c>
      <c r="F41" s="297">
        <v>0</v>
      </c>
      <c r="G41" s="298">
        <f>E41*F41</f>
        <v>0</v>
      </c>
      <c r="H41" s="299">
        <v>3.9E-2</v>
      </c>
      <c r="I41" s="300">
        <f>E41*H41</f>
        <v>5.1930293999999995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0</v>
      </c>
      <c r="AC41" s="261">
        <v>0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0</v>
      </c>
    </row>
    <row r="42" spans="1:80" x14ac:dyDescent="0.2">
      <c r="A42" s="301"/>
      <c r="B42" s="302"/>
      <c r="C42" s="303" t="s">
        <v>217</v>
      </c>
      <c r="D42" s="304"/>
      <c r="E42" s="304"/>
      <c r="F42" s="304"/>
      <c r="G42" s="305"/>
      <c r="I42" s="306"/>
      <c r="K42" s="306"/>
      <c r="L42" s="307" t="s">
        <v>217</v>
      </c>
      <c r="O42" s="292">
        <v>3</v>
      </c>
    </row>
    <row r="43" spans="1:80" x14ac:dyDescent="0.2">
      <c r="A43" s="301"/>
      <c r="B43" s="302"/>
      <c r="C43" s="303"/>
      <c r="D43" s="304"/>
      <c r="E43" s="304"/>
      <c r="F43" s="304"/>
      <c r="G43" s="305"/>
      <c r="I43" s="306"/>
      <c r="K43" s="306"/>
      <c r="L43" s="307"/>
      <c r="O43" s="292">
        <v>3</v>
      </c>
    </row>
    <row r="44" spans="1:80" x14ac:dyDescent="0.2">
      <c r="A44" s="301"/>
      <c r="B44" s="302"/>
      <c r="C44" s="303" t="s">
        <v>218</v>
      </c>
      <c r="D44" s="304"/>
      <c r="E44" s="304"/>
      <c r="F44" s="304"/>
      <c r="G44" s="305"/>
      <c r="I44" s="306"/>
      <c r="K44" s="306"/>
      <c r="L44" s="307" t="s">
        <v>218</v>
      </c>
      <c r="O44" s="292">
        <v>3</v>
      </c>
    </row>
    <row r="45" spans="1:80" x14ac:dyDescent="0.2">
      <c r="A45" s="301"/>
      <c r="B45" s="302"/>
      <c r="C45" s="303" t="s">
        <v>219</v>
      </c>
      <c r="D45" s="304"/>
      <c r="E45" s="304"/>
      <c r="F45" s="304"/>
      <c r="G45" s="305"/>
      <c r="I45" s="306"/>
      <c r="K45" s="306"/>
      <c r="L45" s="307" t="s">
        <v>219</v>
      </c>
      <c r="O45" s="292">
        <v>3</v>
      </c>
    </row>
    <row r="46" spans="1:80" x14ac:dyDescent="0.2">
      <c r="A46" s="301"/>
      <c r="B46" s="308"/>
      <c r="C46" s="309" t="s">
        <v>220</v>
      </c>
      <c r="D46" s="310"/>
      <c r="E46" s="311">
        <v>30.37</v>
      </c>
      <c r="F46" s="312"/>
      <c r="G46" s="313"/>
      <c r="H46" s="314"/>
      <c r="I46" s="306"/>
      <c r="J46" s="315"/>
      <c r="K46" s="306"/>
      <c r="M46" s="307" t="s">
        <v>220</v>
      </c>
      <c r="O46" s="292"/>
    </row>
    <row r="47" spans="1:80" x14ac:dyDescent="0.2">
      <c r="A47" s="301"/>
      <c r="B47" s="308"/>
      <c r="C47" s="309" t="s">
        <v>221</v>
      </c>
      <c r="D47" s="310"/>
      <c r="E47" s="311">
        <v>30.666499999999999</v>
      </c>
      <c r="F47" s="312"/>
      <c r="G47" s="313"/>
      <c r="H47" s="314"/>
      <c r="I47" s="306"/>
      <c r="J47" s="315"/>
      <c r="K47" s="306"/>
      <c r="M47" s="307" t="s">
        <v>221</v>
      </c>
      <c r="O47" s="292"/>
    </row>
    <row r="48" spans="1:80" x14ac:dyDescent="0.2">
      <c r="A48" s="301"/>
      <c r="B48" s="308"/>
      <c r="C48" s="309" t="s">
        <v>222</v>
      </c>
      <c r="D48" s="310"/>
      <c r="E48" s="311">
        <v>10.449</v>
      </c>
      <c r="F48" s="312"/>
      <c r="G48" s="313"/>
      <c r="H48" s="314"/>
      <c r="I48" s="306"/>
      <c r="J48" s="315"/>
      <c r="K48" s="306"/>
      <c r="M48" s="307" t="s">
        <v>222</v>
      </c>
      <c r="O48" s="292"/>
    </row>
    <row r="49" spans="1:80" x14ac:dyDescent="0.2">
      <c r="A49" s="301"/>
      <c r="B49" s="308"/>
      <c r="C49" s="309" t="s">
        <v>223</v>
      </c>
      <c r="D49" s="310"/>
      <c r="E49" s="311">
        <v>36.679600000000001</v>
      </c>
      <c r="F49" s="312"/>
      <c r="G49" s="313"/>
      <c r="H49" s="314"/>
      <c r="I49" s="306"/>
      <c r="J49" s="315"/>
      <c r="K49" s="306"/>
      <c r="M49" s="307" t="s">
        <v>223</v>
      </c>
      <c r="O49" s="292"/>
    </row>
    <row r="50" spans="1:80" x14ac:dyDescent="0.2">
      <c r="A50" s="301"/>
      <c r="B50" s="308"/>
      <c r="C50" s="309" t="s">
        <v>224</v>
      </c>
      <c r="D50" s="310"/>
      <c r="E50" s="311">
        <v>9.2138000000000009</v>
      </c>
      <c r="F50" s="312"/>
      <c r="G50" s="313"/>
      <c r="H50" s="314"/>
      <c r="I50" s="306"/>
      <c r="J50" s="315"/>
      <c r="K50" s="306"/>
      <c r="M50" s="307" t="s">
        <v>224</v>
      </c>
      <c r="O50" s="292"/>
    </row>
    <row r="51" spans="1:80" x14ac:dyDescent="0.2">
      <c r="A51" s="301"/>
      <c r="B51" s="308"/>
      <c r="C51" s="309" t="s">
        <v>225</v>
      </c>
      <c r="D51" s="310"/>
      <c r="E51" s="311">
        <v>3.915</v>
      </c>
      <c r="F51" s="312"/>
      <c r="G51" s="313"/>
      <c r="H51" s="314"/>
      <c r="I51" s="306"/>
      <c r="J51" s="315"/>
      <c r="K51" s="306"/>
      <c r="M51" s="307" t="s">
        <v>225</v>
      </c>
      <c r="O51" s="292"/>
    </row>
    <row r="52" spans="1:80" x14ac:dyDescent="0.2">
      <c r="A52" s="301"/>
      <c r="B52" s="308"/>
      <c r="C52" s="309" t="s">
        <v>226</v>
      </c>
      <c r="D52" s="310"/>
      <c r="E52" s="311">
        <v>4.5057</v>
      </c>
      <c r="F52" s="312"/>
      <c r="G52" s="313"/>
      <c r="H52" s="314"/>
      <c r="I52" s="306"/>
      <c r="J52" s="315"/>
      <c r="K52" s="306"/>
      <c r="M52" s="307" t="s">
        <v>226</v>
      </c>
      <c r="O52" s="292"/>
    </row>
    <row r="53" spans="1:80" x14ac:dyDescent="0.2">
      <c r="A53" s="301"/>
      <c r="B53" s="308"/>
      <c r="C53" s="309" t="s">
        <v>227</v>
      </c>
      <c r="D53" s="310"/>
      <c r="E53" s="311">
        <v>3.915</v>
      </c>
      <c r="F53" s="312"/>
      <c r="G53" s="313"/>
      <c r="H53" s="314"/>
      <c r="I53" s="306"/>
      <c r="J53" s="315"/>
      <c r="K53" s="306"/>
      <c r="M53" s="307" t="s">
        <v>227</v>
      </c>
      <c r="O53" s="292"/>
    </row>
    <row r="54" spans="1:80" x14ac:dyDescent="0.2">
      <c r="A54" s="301"/>
      <c r="B54" s="308"/>
      <c r="C54" s="309" t="s">
        <v>228</v>
      </c>
      <c r="D54" s="310"/>
      <c r="E54" s="311">
        <v>1.72</v>
      </c>
      <c r="F54" s="312"/>
      <c r="G54" s="313"/>
      <c r="H54" s="314"/>
      <c r="I54" s="306"/>
      <c r="J54" s="315"/>
      <c r="K54" s="306"/>
      <c r="M54" s="307" t="s">
        <v>228</v>
      </c>
      <c r="O54" s="292"/>
    </row>
    <row r="55" spans="1:80" x14ac:dyDescent="0.2">
      <c r="A55" s="301"/>
      <c r="B55" s="308"/>
      <c r="C55" s="309" t="s">
        <v>229</v>
      </c>
      <c r="D55" s="310"/>
      <c r="E55" s="311">
        <v>1.72</v>
      </c>
      <c r="F55" s="312"/>
      <c r="G55" s="313"/>
      <c r="H55" s="314"/>
      <c r="I55" s="306"/>
      <c r="J55" s="315"/>
      <c r="K55" s="306"/>
      <c r="M55" s="307" t="s">
        <v>229</v>
      </c>
      <c r="O55" s="292"/>
    </row>
    <row r="56" spans="1:80" x14ac:dyDescent="0.2">
      <c r="A56" s="293">
        <v>9</v>
      </c>
      <c r="B56" s="294" t="s">
        <v>230</v>
      </c>
      <c r="C56" s="295" t="s">
        <v>231</v>
      </c>
      <c r="D56" s="296" t="s">
        <v>201</v>
      </c>
      <c r="E56" s="297">
        <v>133.15459999999999</v>
      </c>
      <c r="F56" s="297">
        <v>0</v>
      </c>
      <c r="G56" s="298">
        <f>E56*F56</f>
        <v>0</v>
      </c>
      <c r="H56" s="299">
        <v>4.5199999999999997E-3</v>
      </c>
      <c r="I56" s="300">
        <f>E56*H56</f>
        <v>0.60185879199999992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0</v>
      </c>
      <c r="AC56" s="261">
        <v>0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0</v>
      </c>
    </row>
    <row r="57" spans="1:80" x14ac:dyDescent="0.2">
      <c r="A57" s="301"/>
      <c r="B57" s="302"/>
      <c r="C57" s="303" t="s">
        <v>232</v>
      </c>
      <c r="D57" s="304"/>
      <c r="E57" s="304"/>
      <c r="F57" s="304"/>
      <c r="G57" s="305"/>
      <c r="I57" s="306"/>
      <c r="K57" s="306"/>
      <c r="L57" s="307" t="s">
        <v>232</v>
      </c>
      <c r="O57" s="292">
        <v>3</v>
      </c>
    </row>
    <row r="58" spans="1:80" x14ac:dyDescent="0.2">
      <c r="A58" s="301"/>
      <c r="B58" s="302"/>
      <c r="C58" s="303"/>
      <c r="D58" s="304"/>
      <c r="E58" s="304"/>
      <c r="F58" s="304"/>
      <c r="G58" s="305"/>
      <c r="I58" s="306"/>
      <c r="K58" s="306"/>
      <c r="L58" s="307"/>
      <c r="O58" s="292">
        <v>3</v>
      </c>
    </row>
    <row r="59" spans="1:80" x14ac:dyDescent="0.2">
      <c r="A59" s="301"/>
      <c r="B59" s="302"/>
      <c r="C59" s="303" t="s">
        <v>233</v>
      </c>
      <c r="D59" s="304"/>
      <c r="E59" s="304"/>
      <c r="F59" s="304"/>
      <c r="G59" s="305"/>
      <c r="I59" s="306"/>
      <c r="K59" s="306"/>
      <c r="L59" s="307" t="s">
        <v>233</v>
      </c>
      <c r="O59" s="292">
        <v>3</v>
      </c>
    </row>
    <row r="60" spans="1:80" x14ac:dyDescent="0.2">
      <c r="A60" s="301"/>
      <c r="B60" s="308"/>
      <c r="C60" s="309" t="s">
        <v>220</v>
      </c>
      <c r="D60" s="310"/>
      <c r="E60" s="311">
        <v>30.37</v>
      </c>
      <c r="F60" s="312"/>
      <c r="G60" s="313"/>
      <c r="H60" s="314"/>
      <c r="I60" s="306"/>
      <c r="J60" s="315"/>
      <c r="K60" s="306"/>
      <c r="M60" s="307" t="s">
        <v>220</v>
      </c>
      <c r="O60" s="292"/>
    </row>
    <row r="61" spans="1:80" x14ac:dyDescent="0.2">
      <c r="A61" s="301"/>
      <c r="B61" s="308"/>
      <c r="C61" s="309" t="s">
        <v>221</v>
      </c>
      <c r="D61" s="310"/>
      <c r="E61" s="311">
        <v>30.666499999999999</v>
      </c>
      <c r="F61" s="312"/>
      <c r="G61" s="313"/>
      <c r="H61" s="314"/>
      <c r="I61" s="306"/>
      <c r="J61" s="315"/>
      <c r="K61" s="306"/>
      <c r="M61" s="307" t="s">
        <v>221</v>
      </c>
      <c r="O61" s="292"/>
    </row>
    <row r="62" spans="1:80" x14ac:dyDescent="0.2">
      <c r="A62" s="301"/>
      <c r="B62" s="308"/>
      <c r="C62" s="309" t="s">
        <v>222</v>
      </c>
      <c r="D62" s="310"/>
      <c r="E62" s="311">
        <v>10.449</v>
      </c>
      <c r="F62" s="312"/>
      <c r="G62" s="313"/>
      <c r="H62" s="314"/>
      <c r="I62" s="306"/>
      <c r="J62" s="315"/>
      <c r="K62" s="306"/>
      <c r="M62" s="307" t="s">
        <v>222</v>
      </c>
      <c r="O62" s="292"/>
    </row>
    <row r="63" spans="1:80" x14ac:dyDescent="0.2">
      <c r="A63" s="301"/>
      <c r="B63" s="308"/>
      <c r="C63" s="309" t="s">
        <v>223</v>
      </c>
      <c r="D63" s="310"/>
      <c r="E63" s="311">
        <v>36.679600000000001</v>
      </c>
      <c r="F63" s="312"/>
      <c r="G63" s="313"/>
      <c r="H63" s="314"/>
      <c r="I63" s="306"/>
      <c r="J63" s="315"/>
      <c r="K63" s="306"/>
      <c r="M63" s="307" t="s">
        <v>223</v>
      </c>
      <c r="O63" s="292"/>
    </row>
    <row r="64" spans="1:80" x14ac:dyDescent="0.2">
      <c r="A64" s="301"/>
      <c r="B64" s="308"/>
      <c r="C64" s="309" t="s">
        <v>224</v>
      </c>
      <c r="D64" s="310"/>
      <c r="E64" s="311">
        <v>9.2138000000000009</v>
      </c>
      <c r="F64" s="312"/>
      <c r="G64" s="313"/>
      <c r="H64" s="314"/>
      <c r="I64" s="306"/>
      <c r="J64" s="315"/>
      <c r="K64" s="306"/>
      <c r="M64" s="307" t="s">
        <v>224</v>
      </c>
      <c r="O64" s="292"/>
    </row>
    <row r="65" spans="1:80" x14ac:dyDescent="0.2">
      <c r="A65" s="301"/>
      <c r="B65" s="308"/>
      <c r="C65" s="309" t="s">
        <v>225</v>
      </c>
      <c r="D65" s="310"/>
      <c r="E65" s="311">
        <v>3.915</v>
      </c>
      <c r="F65" s="312"/>
      <c r="G65" s="313"/>
      <c r="H65" s="314"/>
      <c r="I65" s="306"/>
      <c r="J65" s="315"/>
      <c r="K65" s="306"/>
      <c r="M65" s="307" t="s">
        <v>225</v>
      </c>
      <c r="O65" s="292"/>
    </row>
    <row r="66" spans="1:80" x14ac:dyDescent="0.2">
      <c r="A66" s="301"/>
      <c r="B66" s="308"/>
      <c r="C66" s="309" t="s">
        <v>226</v>
      </c>
      <c r="D66" s="310"/>
      <c r="E66" s="311">
        <v>4.5057</v>
      </c>
      <c r="F66" s="312"/>
      <c r="G66" s="313"/>
      <c r="H66" s="314"/>
      <c r="I66" s="306"/>
      <c r="J66" s="315"/>
      <c r="K66" s="306"/>
      <c r="M66" s="307" t="s">
        <v>226</v>
      </c>
      <c r="O66" s="292"/>
    </row>
    <row r="67" spans="1:80" x14ac:dyDescent="0.2">
      <c r="A67" s="301"/>
      <c r="B67" s="308"/>
      <c r="C67" s="309" t="s">
        <v>227</v>
      </c>
      <c r="D67" s="310"/>
      <c r="E67" s="311">
        <v>3.915</v>
      </c>
      <c r="F67" s="312"/>
      <c r="G67" s="313"/>
      <c r="H67" s="314"/>
      <c r="I67" s="306"/>
      <c r="J67" s="315"/>
      <c r="K67" s="306"/>
      <c r="M67" s="307" t="s">
        <v>227</v>
      </c>
      <c r="O67" s="292"/>
    </row>
    <row r="68" spans="1:80" x14ac:dyDescent="0.2">
      <c r="A68" s="301"/>
      <c r="B68" s="308"/>
      <c r="C68" s="309" t="s">
        <v>228</v>
      </c>
      <c r="D68" s="310"/>
      <c r="E68" s="311">
        <v>1.72</v>
      </c>
      <c r="F68" s="312"/>
      <c r="G68" s="313"/>
      <c r="H68" s="314"/>
      <c r="I68" s="306"/>
      <c r="J68" s="315"/>
      <c r="K68" s="306"/>
      <c r="M68" s="307" t="s">
        <v>228</v>
      </c>
      <c r="O68" s="292"/>
    </row>
    <row r="69" spans="1:80" x14ac:dyDescent="0.2">
      <c r="A69" s="301"/>
      <c r="B69" s="308"/>
      <c r="C69" s="309" t="s">
        <v>229</v>
      </c>
      <c r="D69" s="310"/>
      <c r="E69" s="311">
        <v>1.72</v>
      </c>
      <c r="F69" s="312"/>
      <c r="G69" s="313"/>
      <c r="H69" s="314"/>
      <c r="I69" s="306"/>
      <c r="J69" s="315"/>
      <c r="K69" s="306"/>
      <c r="M69" s="307" t="s">
        <v>229</v>
      </c>
      <c r="O69" s="292"/>
    </row>
    <row r="70" spans="1:80" x14ac:dyDescent="0.2">
      <c r="A70" s="293">
        <v>10</v>
      </c>
      <c r="B70" s="294" t="s">
        <v>234</v>
      </c>
      <c r="C70" s="295" t="s">
        <v>235</v>
      </c>
      <c r="D70" s="296" t="s">
        <v>201</v>
      </c>
      <c r="E70" s="297">
        <v>78.540000000000006</v>
      </c>
      <c r="F70" s="297">
        <v>0</v>
      </c>
      <c r="G70" s="298">
        <f>E70*F70</f>
        <v>0</v>
      </c>
      <c r="H70" s="299">
        <v>2.1000000000000001E-4</v>
      </c>
      <c r="I70" s="300">
        <f>E70*H70</f>
        <v>1.6493400000000002E-2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0</v>
      </c>
      <c r="AC70" s="261">
        <v>0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0</v>
      </c>
    </row>
    <row r="71" spans="1:80" x14ac:dyDescent="0.2">
      <c r="A71" s="301"/>
      <c r="B71" s="302"/>
      <c r="C71" s="303" t="s">
        <v>236</v>
      </c>
      <c r="D71" s="304"/>
      <c r="E71" s="304"/>
      <c r="F71" s="304"/>
      <c r="G71" s="305"/>
      <c r="I71" s="306"/>
      <c r="K71" s="306"/>
      <c r="L71" s="307" t="s">
        <v>236</v>
      </c>
      <c r="O71" s="292">
        <v>3</v>
      </c>
    </row>
    <row r="72" spans="1:80" x14ac:dyDescent="0.2">
      <c r="A72" s="301"/>
      <c r="B72" s="308"/>
      <c r="C72" s="309" t="s">
        <v>237</v>
      </c>
      <c r="D72" s="310"/>
      <c r="E72" s="311">
        <v>78.540000000000006</v>
      </c>
      <c r="F72" s="312"/>
      <c r="G72" s="313"/>
      <c r="H72" s="314"/>
      <c r="I72" s="306"/>
      <c r="J72" s="315"/>
      <c r="K72" s="306"/>
      <c r="M72" s="336">
        <v>785400</v>
      </c>
      <c r="O72" s="292"/>
    </row>
    <row r="73" spans="1:80" x14ac:dyDescent="0.2">
      <c r="A73" s="293">
        <v>11</v>
      </c>
      <c r="B73" s="294" t="s">
        <v>238</v>
      </c>
      <c r="C73" s="295" t="s">
        <v>239</v>
      </c>
      <c r="D73" s="296" t="s">
        <v>201</v>
      </c>
      <c r="E73" s="297">
        <v>341.30290000000002</v>
      </c>
      <c r="F73" s="297">
        <v>0</v>
      </c>
      <c r="G73" s="298">
        <f>E73*F73</f>
        <v>0</v>
      </c>
      <c r="H73" s="299">
        <v>4.0000000000000003E-5</v>
      </c>
      <c r="I73" s="300">
        <f>E73*H73</f>
        <v>1.3652116000000002E-2</v>
      </c>
      <c r="J73" s="299">
        <v>-4.0000000000000003E-5</v>
      </c>
      <c r="K73" s="300">
        <f>E73*J73</f>
        <v>-1.3652116000000002E-2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 x14ac:dyDescent="0.2">
      <c r="A74" s="301"/>
      <c r="B74" s="302"/>
      <c r="C74" s="303" t="s">
        <v>240</v>
      </c>
      <c r="D74" s="304"/>
      <c r="E74" s="304"/>
      <c r="F74" s="304"/>
      <c r="G74" s="305"/>
      <c r="I74" s="306"/>
      <c r="K74" s="306"/>
      <c r="L74" s="307" t="s">
        <v>240</v>
      </c>
      <c r="O74" s="292">
        <v>3</v>
      </c>
    </row>
    <row r="75" spans="1:80" ht="22.5" x14ac:dyDescent="0.2">
      <c r="A75" s="301"/>
      <c r="B75" s="308"/>
      <c r="C75" s="309" t="s">
        <v>241</v>
      </c>
      <c r="D75" s="310"/>
      <c r="E75" s="311">
        <v>99.995000000000005</v>
      </c>
      <c r="F75" s="312"/>
      <c r="G75" s="313"/>
      <c r="H75" s="314"/>
      <c r="I75" s="306"/>
      <c r="J75" s="315"/>
      <c r="K75" s="306"/>
      <c r="M75" s="307" t="s">
        <v>241</v>
      </c>
      <c r="O75" s="292"/>
    </row>
    <row r="76" spans="1:80" x14ac:dyDescent="0.2">
      <c r="A76" s="301"/>
      <c r="B76" s="308"/>
      <c r="C76" s="309" t="s">
        <v>242</v>
      </c>
      <c r="D76" s="310"/>
      <c r="E76" s="311">
        <v>9.9528999999999996</v>
      </c>
      <c r="F76" s="312"/>
      <c r="G76" s="313"/>
      <c r="H76" s="314"/>
      <c r="I76" s="306"/>
      <c r="J76" s="315"/>
      <c r="K76" s="306"/>
      <c r="M76" s="307" t="s">
        <v>242</v>
      </c>
      <c r="O76" s="292"/>
    </row>
    <row r="77" spans="1:80" ht="22.5" x14ac:dyDescent="0.2">
      <c r="A77" s="301"/>
      <c r="B77" s="308"/>
      <c r="C77" s="309" t="s">
        <v>243</v>
      </c>
      <c r="D77" s="310"/>
      <c r="E77" s="311">
        <v>51.86</v>
      </c>
      <c r="F77" s="312"/>
      <c r="G77" s="313"/>
      <c r="H77" s="314"/>
      <c r="I77" s="306"/>
      <c r="J77" s="315"/>
      <c r="K77" s="306"/>
      <c r="M77" s="307" t="s">
        <v>243</v>
      </c>
      <c r="O77" s="292"/>
    </row>
    <row r="78" spans="1:80" ht="22.5" x14ac:dyDescent="0.2">
      <c r="A78" s="301"/>
      <c r="B78" s="308"/>
      <c r="C78" s="309" t="s">
        <v>244</v>
      </c>
      <c r="D78" s="310"/>
      <c r="E78" s="311">
        <v>56.59</v>
      </c>
      <c r="F78" s="312"/>
      <c r="G78" s="313"/>
      <c r="H78" s="314"/>
      <c r="I78" s="306"/>
      <c r="J78" s="315"/>
      <c r="K78" s="306"/>
      <c r="M78" s="307" t="s">
        <v>244</v>
      </c>
      <c r="O78" s="292"/>
    </row>
    <row r="79" spans="1:80" x14ac:dyDescent="0.2">
      <c r="A79" s="301"/>
      <c r="B79" s="308"/>
      <c r="C79" s="309" t="s">
        <v>245</v>
      </c>
      <c r="D79" s="310"/>
      <c r="E79" s="311">
        <v>48.12</v>
      </c>
      <c r="F79" s="312"/>
      <c r="G79" s="313"/>
      <c r="H79" s="314"/>
      <c r="I79" s="306"/>
      <c r="J79" s="315"/>
      <c r="K79" s="306"/>
      <c r="M79" s="307" t="s">
        <v>245</v>
      </c>
      <c r="O79" s="292"/>
    </row>
    <row r="80" spans="1:80" ht="22.5" x14ac:dyDescent="0.2">
      <c r="A80" s="301"/>
      <c r="B80" s="308"/>
      <c r="C80" s="309" t="s">
        <v>246</v>
      </c>
      <c r="D80" s="310"/>
      <c r="E80" s="311">
        <v>52.89</v>
      </c>
      <c r="F80" s="312"/>
      <c r="G80" s="313"/>
      <c r="H80" s="314"/>
      <c r="I80" s="306"/>
      <c r="J80" s="315"/>
      <c r="K80" s="306"/>
      <c r="M80" s="307" t="s">
        <v>246</v>
      </c>
      <c r="O80" s="292"/>
    </row>
    <row r="81" spans="1:80" x14ac:dyDescent="0.2">
      <c r="A81" s="301"/>
      <c r="B81" s="308"/>
      <c r="C81" s="309" t="s">
        <v>247</v>
      </c>
      <c r="D81" s="310"/>
      <c r="E81" s="311">
        <v>7.665</v>
      </c>
      <c r="F81" s="312"/>
      <c r="G81" s="313"/>
      <c r="H81" s="314"/>
      <c r="I81" s="306"/>
      <c r="J81" s="315"/>
      <c r="K81" s="306"/>
      <c r="M81" s="307" t="s">
        <v>247</v>
      </c>
      <c r="O81" s="292"/>
    </row>
    <row r="82" spans="1:80" x14ac:dyDescent="0.2">
      <c r="A82" s="301"/>
      <c r="B82" s="308"/>
      <c r="C82" s="309" t="s">
        <v>248</v>
      </c>
      <c r="D82" s="310"/>
      <c r="E82" s="311">
        <v>6.6150000000000002</v>
      </c>
      <c r="F82" s="312"/>
      <c r="G82" s="313"/>
      <c r="H82" s="314"/>
      <c r="I82" s="306"/>
      <c r="J82" s="315"/>
      <c r="K82" s="306"/>
      <c r="M82" s="307" t="s">
        <v>248</v>
      </c>
      <c r="O82" s="292"/>
    </row>
    <row r="83" spans="1:80" x14ac:dyDescent="0.2">
      <c r="A83" s="301"/>
      <c r="B83" s="308"/>
      <c r="C83" s="309" t="s">
        <v>249</v>
      </c>
      <c r="D83" s="310"/>
      <c r="E83" s="311">
        <v>7.6150000000000002</v>
      </c>
      <c r="F83" s="312"/>
      <c r="G83" s="313"/>
      <c r="H83" s="314"/>
      <c r="I83" s="306"/>
      <c r="J83" s="315"/>
      <c r="K83" s="306"/>
      <c r="M83" s="307" t="s">
        <v>249</v>
      </c>
      <c r="O83" s="292"/>
    </row>
    <row r="84" spans="1:80" x14ac:dyDescent="0.2">
      <c r="A84" s="293">
        <v>12</v>
      </c>
      <c r="B84" s="294" t="s">
        <v>250</v>
      </c>
      <c r="C84" s="295" t="s">
        <v>251</v>
      </c>
      <c r="D84" s="296" t="s">
        <v>201</v>
      </c>
      <c r="E84" s="297">
        <v>1871.56</v>
      </c>
      <c r="F84" s="297">
        <v>0</v>
      </c>
      <c r="G84" s="298">
        <f>E84*F84</f>
        <v>0</v>
      </c>
      <c r="H84" s="299">
        <v>3.5E-4</v>
      </c>
      <c r="I84" s="300">
        <f>E84*H84</f>
        <v>0.65504600000000002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0</v>
      </c>
      <c r="AC84" s="261">
        <v>0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0</v>
      </c>
    </row>
    <row r="85" spans="1:80" x14ac:dyDescent="0.2">
      <c r="A85" s="301"/>
      <c r="B85" s="308"/>
      <c r="C85" s="309" t="s">
        <v>252</v>
      </c>
      <c r="D85" s="310"/>
      <c r="E85" s="311">
        <v>1871.56</v>
      </c>
      <c r="F85" s="312"/>
      <c r="G85" s="313"/>
      <c r="H85" s="314"/>
      <c r="I85" s="306"/>
      <c r="J85" s="315"/>
      <c r="K85" s="306"/>
      <c r="M85" s="336">
        <v>18715600</v>
      </c>
      <c r="O85" s="292"/>
    </row>
    <row r="86" spans="1:80" x14ac:dyDescent="0.2">
      <c r="A86" s="293">
        <v>13</v>
      </c>
      <c r="B86" s="294" t="s">
        <v>253</v>
      </c>
      <c r="C86" s="295" t="s">
        <v>254</v>
      </c>
      <c r="D86" s="296" t="s">
        <v>201</v>
      </c>
      <c r="E86" s="297">
        <v>1747.2837999999999</v>
      </c>
      <c r="F86" s="297">
        <v>0</v>
      </c>
      <c r="G86" s="298">
        <f>E86*F86</f>
        <v>0</v>
      </c>
      <c r="H86" s="299">
        <v>6.2E-4</v>
      </c>
      <c r="I86" s="300">
        <f>E86*H86</f>
        <v>1.0833159559999999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0</v>
      </c>
      <c r="AC86" s="261">
        <v>0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0</v>
      </c>
    </row>
    <row r="87" spans="1:80" x14ac:dyDescent="0.2">
      <c r="A87" s="301"/>
      <c r="B87" s="302"/>
      <c r="C87" s="303" t="s">
        <v>255</v>
      </c>
      <c r="D87" s="304"/>
      <c r="E87" s="304"/>
      <c r="F87" s="304"/>
      <c r="G87" s="305"/>
      <c r="I87" s="306"/>
      <c r="K87" s="306"/>
      <c r="L87" s="307" t="s">
        <v>255</v>
      </c>
      <c r="O87" s="292">
        <v>3</v>
      </c>
    </row>
    <row r="88" spans="1:80" x14ac:dyDescent="0.2">
      <c r="A88" s="301"/>
      <c r="B88" s="308"/>
      <c r="C88" s="309" t="s">
        <v>256</v>
      </c>
      <c r="D88" s="310"/>
      <c r="E88" s="311">
        <v>354.72460000000001</v>
      </c>
      <c r="F88" s="312"/>
      <c r="G88" s="313"/>
      <c r="H88" s="314"/>
      <c r="I88" s="306"/>
      <c r="J88" s="315"/>
      <c r="K88" s="306"/>
      <c r="M88" s="307" t="s">
        <v>256</v>
      </c>
      <c r="O88" s="292"/>
    </row>
    <row r="89" spans="1:80" x14ac:dyDescent="0.2">
      <c r="A89" s="301"/>
      <c r="B89" s="308"/>
      <c r="C89" s="309" t="s">
        <v>257</v>
      </c>
      <c r="D89" s="310"/>
      <c r="E89" s="311">
        <v>107.39870000000001</v>
      </c>
      <c r="F89" s="312"/>
      <c r="G89" s="313"/>
      <c r="H89" s="314"/>
      <c r="I89" s="306"/>
      <c r="J89" s="315"/>
      <c r="K89" s="306"/>
      <c r="M89" s="307" t="s">
        <v>257</v>
      </c>
      <c r="O89" s="292"/>
    </row>
    <row r="90" spans="1:80" x14ac:dyDescent="0.2">
      <c r="A90" s="301"/>
      <c r="B90" s="308"/>
      <c r="C90" s="309" t="s">
        <v>258</v>
      </c>
      <c r="D90" s="310"/>
      <c r="E90" s="311">
        <v>44.795000000000002</v>
      </c>
      <c r="F90" s="312"/>
      <c r="G90" s="313"/>
      <c r="H90" s="314"/>
      <c r="I90" s="306"/>
      <c r="J90" s="315"/>
      <c r="K90" s="306"/>
      <c r="M90" s="307" t="s">
        <v>258</v>
      </c>
      <c r="O90" s="292"/>
    </row>
    <row r="91" spans="1:80" x14ac:dyDescent="0.2">
      <c r="A91" s="301"/>
      <c r="B91" s="308"/>
      <c r="C91" s="309" t="s">
        <v>259</v>
      </c>
      <c r="D91" s="310"/>
      <c r="E91" s="311">
        <v>102.69070000000001</v>
      </c>
      <c r="F91" s="312"/>
      <c r="G91" s="313"/>
      <c r="H91" s="314"/>
      <c r="I91" s="306"/>
      <c r="J91" s="315"/>
      <c r="K91" s="306"/>
      <c r="M91" s="307" t="s">
        <v>259</v>
      </c>
      <c r="O91" s="292"/>
    </row>
    <row r="92" spans="1:80" x14ac:dyDescent="0.2">
      <c r="A92" s="301"/>
      <c r="B92" s="308"/>
      <c r="C92" s="309" t="s">
        <v>260</v>
      </c>
      <c r="D92" s="310"/>
      <c r="E92" s="311">
        <v>44.795000000000002</v>
      </c>
      <c r="F92" s="312"/>
      <c r="G92" s="313"/>
      <c r="H92" s="314"/>
      <c r="I92" s="306"/>
      <c r="J92" s="315"/>
      <c r="K92" s="306"/>
      <c r="M92" s="307" t="s">
        <v>260</v>
      </c>
      <c r="O92" s="292"/>
    </row>
    <row r="93" spans="1:80" x14ac:dyDescent="0.2">
      <c r="A93" s="301"/>
      <c r="B93" s="308"/>
      <c r="C93" s="309" t="s">
        <v>261</v>
      </c>
      <c r="D93" s="310"/>
      <c r="E93" s="311">
        <v>17.2</v>
      </c>
      <c r="F93" s="312"/>
      <c r="G93" s="313"/>
      <c r="H93" s="314"/>
      <c r="I93" s="306"/>
      <c r="J93" s="315"/>
      <c r="K93" s="306"/>
      <c r="M93" s="307" t="s">
        <v>261</v>
      </c>
      <c r="O93" s="292"/>
    </row>
    <row r="94" spans="1:80" x14ac:dyDescent="0.2">
      <c r="A94" s="301"/>
      <c r="B94" s="308"/>
      <c r="C94" s="309" t="s">
        <v>262</v>
      </c>
      <c r="D94" s="310"/>
      <c r="E94" s="311">
        <v>17.2</v>
      </c>
      <c r="F94" s="312"/>
      <c r="G94" s="313"/>
      <c r="H94" s="314"/>
      <c r="I94" s="306"/>
      <c r="J94" s="315"/>
      <c r="K94" s="306"/>
      <c r="M94" s="307" t="s">
        <v>262</v>
      </c>
      <c r="O94" s="292"/>
    </row>
    <row r="95" spans="1:80" x14ac:dyDescent="0.2">
      <c r="A95" s="301"/>
      <c r="B95" s="308"/>
      <c r="C95" s="309" t="s">
        <v>263</v>
      </c>
      <c r="D95" s="310"/>
      <c r="E95" s="311">
        <v>23.46</v>
      </c>
      <c r="F95" s="312"/>
      <c r="G95" s="313"/>
      <c r="H95" s="314"/>
      <c r="I95" s="306"/>
      <c r="J95" s="315"/>
      <c r="K95" s="306"/>
      <c r="M95" s="307" t="s">
        <v>263</v>
      </c>
      <c r="O95" s="292"/>
    </row>
    <row r="96" spans="1:80" x14ac:dyDescent="0.2">
      <c r="A96" s="301"/>
      <c r="B96" s="308"/>
      <c r="C96" s="309" t="s">
        <v>264</v>
      </c>
      <c r="D96" s="310"/>
      <c r="E96" s="311">
        <v>306.02</v>
      </c>
      <c r="F96" s="312"/>
      <c r="G96" s="313"/>
      <c r="H96" s="314"/>
      <c r="I96" s="306"/>
      <c r="J96" s="315"/>
      <c r="K96" s="306"/>
      <c r="M96" s="307" t="s">
        <v>264</v>
      </c>
      <c r="O96" s="292"/>
    </row>
    <row r="97" spans="1:80" x14ac:dyDescent="0.2">
      <c r="A97" s="301"/>
      <c r="B97" s="308"/>
      <c r="C97" s="309" t="s">
        <v>265</v>
      </c>
      <c r="D97" s="310"/>
      <c r="E97" s="311">
        <v>103.392</v>
      </c>
      <c r="F97" s="312"/>
      <c r="G97" s="313"/>
      <c r="H97" s="314"/>
      <c r="I97" s="306"/>
      <c r="J97" s="315"/>
      <c r="K97" s="306"/>
      <c r="M97" s="307" t="s">
        <v>265</v>
      </c>
      <c r="O97" s="292"/>
    </row>
    <row r="98" spans="1:80" x14ac:dyDescent="0.2">
      <c r="A98" s="301"/>
      <c r="B98" s="308"/>
      <c r="C98" s="309" t="s">
        <v>266</v>
      </c>
      <c r="D98" s="310"/>
      <c r="E98" s="311">
        <v>324.685</v>
      </c>
      <c r="F98" s="312"/>
      <c r="G98" s="313"/>
      <c r="H98" s="314"/>
      <c r="I98" s="306"/>
      <c r="J98" s="315"/>
      <c r="K98" s="306"/>
      <c r="M98" s="307" t="s">
        <v>266</v>
      </c>
      <c r="O98" s="292"/>
    </row>
    <row r="99" spans="1:80" x14ac:dyDescent="0.2">
      <c r="A99" s="301"/>
      <c r="B99" s="308"/>
      <c r="C99" s="309" t="s">
        <v>267</v>
      </c>
      <c r="D99" s="310"/>
      <c r="E99" s="311">
        <v>22.91</v>
      </c>
      <c r="F99" s="312"/>
      <c r="G99" s="313"/>
      <c r="H99" s="314"/>
      <c r="I99" s="306"/>
      <c r="J99" s="315"/>
      <c r="K99" s="306"/>
      <c r="M99" s="307" t="s">
        <v>267</v>
      </c>
      <c r="O99" s="292"/>
    </row>
    <row r="100" spans="1:80" x14ac:dyDescent="0.2">
      <c r="A100" s="301"/>
      <c r="B100" s="308"/>
      <c r="C100" s="309" t="s">
        <v>268</v>
      </c>
      <c r="D100" s="310"/>
      <c r="E100" s="311">
        <v>324.685</v>
      </c>
      <c r="F100" s="312"/>
      <c r="G100" s="313"/>
      <c r="H100" s="314"/>
      <c r="I100" s="306"/>
      <c r="J100" s="315"/>
      <c r="K100" s="306"/>
      <c r="M100" s="307" t="s">
        <v>268</v>
      </c>
      <c r="O100" s="292"/>
    </row>
    <row r="101" spans="1:80" x14ac:dyDescent="0.2">
      <c r="A101" s="301"/>
      <c r="B101" s="308"/>
      <c r="C101" s="309" t="s">
        <v>269</v>
      </c>
      <c r="D101" s="310"/>
      <c r="E101" s="311">
        <v>20.283899999999999</v>
      </c>
      <c r="F101" s="312"/>
      <c r="G101" s="313"/>
      <c r="H101" s="314"/>
      <c r="I101" s="306"/>
      <c r="J101" s="315"/>
      <c r="K101" s="306"/>
      <c r="M101" s="307" t="s">
        <v>269</v>
      </c>
      <c r="O101" s="292"/>
    </row>
    <row r="102" spans="1:80" x14ac:dyDescent="0.2">
      <c r="A102" s="301"/>
      <c r="B102" s="308"/>
      <c r="C102" s="309" t="s">
        <v>270</v>
      </c>
      <c r="D102" s="310"/>
      <c r="E102" s="311">
        <v>4</v>
      </c>
      <c r="F102" s="312"/>
      <c r="G102" s="313"/>
      <c r="H102" s="314"/>
      <c r="I102" s="306"/>
      <c r="J102" s="315"/>
      <c r="K102" s="306"/>
      <c r="M102" s="307" t="s">
        <v>270</v>
      </c>
      <c r="O102" s="292"/>
    </row>
    <row r="103" spans="1:80" x14ac:dyDescent="0.2">
      <c r="A103" s="301"/>
      <c r="B103" s="308"/>
      <c r="C103" s="309" t="s">
        <v>271</v>
      </c>
      <c r="D103" s="310"/>
      <c r="E103" s="311">
        <v>4</v>
      </c>
      <c r="F103" s="312"/>
      <c r="G103" s="313"/>
      <c r="H103" s="314"/>
      <c r="I103" s="306"/>
      <c r="J103" s="315"/>
      <c r="K103" s="306"/>
      <c r="M103" s="307" t="s">
        <v>271</v>
      </c>
      <c r="O103" s="292"/>
    </row>
    <row r="104" spans="1:80" x14ac:dyDescent="0.2">
      <c r="A104" s="301"/>
      <c r="B104" s="308"/>
      <c r="C104" s="309" t="s">
        <v>272</v>
      </c>
      <c r="D104" s="310"/>
      <c r="E104" s="311">
        <v>44.92</v>
      </c>
      <c r="F104" s="312"/>
      <c r="G104" s="313"/>
      <c r="H104" s="314"/>
      <c r="I104" s="306"/>
      <c r="J104" s="315"/>
      <c r="K104" s="306"/>
      <c r="M104" s="307" t="s">
        <v>272</v>
      </c>
      <c r="O104" s="292"/>
    </row>
    <row r="105" spans="1:80" x14ac:dyDescent="0.2">
      <c r="A105" s="301"/>
      <c r="B105" s="308"/>
      <c r="C105" s="309" t="s">
        <v>273</v>
      </c>
      <c r="D105" s="310"/>
      <c r="E105" s="311">
        <v>4.4000000000000004</v>
      </c>
      <c r="F105" s="312"/>
      <c r="G105" s="313"/>
      <c r="H105" s="314"/>
      <c r="I105" s="306"/>
      <c r="J105" s="315"/>
      <c r="K105" s="306"/>
      <c r="M105" s="307" t="s">
        <v>273</v>
      </c>
      <c r="O105" s="292"/>
    </row>
    <row r="106" spans="1:80" x14ac:dyDescent="0.2">
      <c r="A106" s="301"/>
      <c r="B106" s="308"/>
      <c r="C106" s="309" t="s">
        <v>274</v>
      </c>
      <c r="D106" s="310"/>
      <c r="E106" s="311">
        <v>-85.758700000000005</v>
      </c>
      <c r="F106" s="312"/>
      <c r="G106" s="313"/>
      <c r="H106" s="314"/>
      <c r="I106" s="306"/>
      <c r="J106" s="315"/>
      <c r="K106" s="306"/>
      <c r="M106" s="307" t="s">
        <v>274</v>
      </c>
      <c r="O106" s="292"/>
    </row>
    <row r="107" spans="1:80" x14ac:dyDescent="0.2">
      <c r="A107" s="301"/>
      <c r="B107" s="308"/>
      <c r="C107" s="309" t="s">
        <v>275</v>
      </c>
      <c r="D107" s="310"/>
      <c r="E107" s="311">
        <v>-20.1875</v>
      </c>
      <c r="F107" s="312"/>
      <c r="G107" s="313"/>
      <c r="H107" s="314"/>
      <c r="I107" s="306"/>
      <c r="J107" s="315"/>
      <c r="K107" s="306"/>
      <c r="M107" s="307" t="s">
        <v>275</v>
      </c>
      <c r="O107" s="292"/>
    </row>
    <row r="108" spans="1:80" x14ac:dyDescent="0.2">
      <c r="A108" s="301"/>
      <c r="B108" s="308"/>
      <c r="C108" s="309" t="s">
        <v>276</v>
      </c>
      <c r="D108" s="310"/>
      <c r="E108" s="311">
        <v>-18.329999999999998</v>
      </c>
      <c r="F108" s="312"/>
      <c r="G108" s="313"/>
      <c r="H108" s="314"/>
      <c r="I108" s="306"/>
      <c r="J108" s="315"/>
      <c r="K108" s="306"/>
      <c r="M108" s="307" t="s">
        <v>276</v>
      </c>
      <c r="O108" s="292"/>
    </row>
    <row r="109" spans="1:80" x14ac:dyDescent="0.2">
      <c r="A109" s="293">
        <v>14</v>
      </c>
      <c r="B109" s="294" t="s">
        <v>277</v>
      </c>
      <c r="C109" s="295" t="s">
        <v>278</v>
      </c>
      <c r="D109" s="296" t="s">
        <v>201</v>
      </c>
      <c r="E109" s="297">
        <v>85.758700000000005</v>
      </c>
      <c r="F109" s="297">
        <v>0</v>
      </c>
      <c r="G109" s="298">
        <f>E109*F109</f>
        <v>0</v>
      </c>
      <c r="H109" s="299">
        <v>6.1890000000000001E-2</v>
      </c>
      <c r="I109" s="300">
        <f>E109*H109</f>
        <v>5.3076059430000004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0</v>
      </c>
      <c r="AC109" s="261">
        <v>0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0</v>
      </c>
    </row>
    <row r="110" spans="1:80" x14ac:dyDescent="0.2">
      <c r="A110" s="301"/>
      <c r="B110" s="302"/>
      <c r="C110" s="303" t="s">
        <v>279</v>
      </c>
      <c r="D110" s="304"/>
      <c r="E110" s="304"/>
      <c r="F110" s="304"/>
      <c r="G110" s="305"/>
      <c r="I110" s="306"/>
      <c r="K110" s="306"/>
      <c r="L110" s="307" t="s">
        <v>279</v>
      </c>
      <c r="O110" s="292">
        <v>3</v>
      </c>
    </row>
    <row r="111" spans="1:80" x14ac:dyDescent="0.2">
      <c r="A111" s="301"/>
      <c r="B111" s="302"/>
      <c r="C111" s="303"/>
      <c r="D111" s="304"/>
      <c r="E111" s="304"/>
      <c r="F111" s="304"/>
      <c r="G111" s="305"/>
      <c r="I111" s="306"/>
      <c r="K111" s="306"/>
      <c r="L111" s="307"/>
      <c r="O111" s="292">
        <v>3</v>
      </c>
    </row>
    <row r="112" spans="1:80" x14ac:dyDescent="0.2">
      <c r="A112" s="301"/>
      <c r="B112" s="302"/>
      <c r="C112" s="303" t="s">
        <v>280</v>
      </c>
      <c r="D112" s="304"/>
      <c r="E112" s="304"/>
      <c r="F112" s="304"/>
      <c r="G112" s="305"/>
      <c r="I112" s="306"/>
      <c r="K112" s="306"/>
      <c r="L112" s="307" t="s">
        <v>280</v>
      </c>
      <c r="O112" s="292">
        <v>3</v>
      </c>
    </row>
    <row r="113" spans="1:80" x14ac:dyDescent="0.2">
      <c r="A113" s="301"/>
      <c r="B113" s="302"/>
      <c r="C113" s="303" t="s">
        <v>281</v>
      </c>
      <c r="D113" s="304"/>
      <c r="E113" s="304"/>
      <c r="F113" s="304"/>
      <c r="G113" s="305"/>
      <c r="I113" s="306"/>
      <c r="K113" s="306"/>
      <c r="L113" s="307" t="s">
        <v>281</v>
      </c>
      <c r="O113" s="292">
        <v>3</v>
      </c>
    </row>
    <row r="114" spans="1:80" x14ac:dyDescent="0.2">
      <c r="A114" s="301"/>
      <c r="B114" s="302"/>
      <c r="C114" s="303" t="s">
        <v>282</v>
      </c>
      <c r="D114" s="304"/>
      <c r="E114" s="304"/>
      <c r="F114" s="304"/>
      <c r="G114" s="305"/>
      <c r="I114" s="306"/>
      <c r="K114" s="306"/>
      <c r="L114" s="307" t="s">
        <v>282</v>
      </c>
      <c r="O114" s="292">
        <v>3</v>
      </c>
    </row>
    <row r="115" spans="1:80" x14ac:dyDescent="0.2">
      <c r="A115" s="301"/>
      <c r="B115" s="302"/>
      <c r="C115" s="303"/>
      <c r="D115" s="304"/>
      <c r="E115" s="304"/>
      <c r="F115" s="304"/>
      <c r="G115" s="305"/>
      <c r="I115" s="306"/>
      <c r="K115" s="306"/>
      <c r="L115" s="307"/>
      <c r="O115" s="292">
        <v>3</v>
      </c>
    </row>
    <row r="116" spans="1:80" x14ac:dyDescent="0.2">
      <c r="A116" s="301"/>
      <c r="B116" s="302"/>
      <c r="C116" s="303" t="s">
        <v>283</v>
      </c>
      <c r="D116" s="304"/>
      <c r="E116" s="304"/>
      <c r="F116" s="304"/>
      <c r="G116" s="305"/>
      <c r="I116" s="306"/>
      <c r="K116" s="306"/>
      <c r="L116" s="307" t="s">
        <v>283</v>
      </c>
      <c r="O116" s="292">
        <v>3</v>
      </c>
    </row>
    <row r="117" spans="1:80" x14ac:dyDescent="0.2">
      <c r="A117" s="301"/>
      <c r="B117" s="302"/>
      <c r="C117" s="303" t="s">
        <v>284</v>
      </c>
      <c r="D117" s="304"/>
      <c r="E117" s="304"/>
      <c r="F117" s="304"/>
      <c r="G117" s="305"/>
      <c r="I117" s="306"/>
      <c r="K117" s="306"/>
      <c r="L117" s="307" t="s">
        <v>284</v>
      </c>
      <c r="O117" s="292">
        <v>3</v>
      </c>
    </row>
    <row r="118" spans="1:80" x14ac:dyDescent="0.2">
      <c r="A118" s="301"/>
      <c r="B118" s="308"/>
      <c r="C118" s="309" t="s">
        <v>285</v>
      </c>
      <c r="D118" s="310"/>
      <c r="E118" s="311">
        <v>85.758700000000005</v>
      </c>
      <c r="F118" s="312"/>
      <c r="G118" s="313"/>
      <c r="H118" s="314"/>
      <c r="I118" s="306"/>
      <c r="J118" s="315"/>
      <c r="K118" s="306"/>
      <c r="M118" s="307" t="s">
        <v>285</v>
      </c>
      <c r="O118" s="292"/>
    </row>
    <row r="119" spans="1:80" x14ac:dyDescent="0.2">
      <c r="A119" s="293">
        <v>15</v>
      </c>
      <c r="B119" s="294" t="s">
        <v>286</v>
      </c>
      <c r="C119" s="295" t="s">
        <v>287</v>
      </c>
      <c r="D119" s="296" t="s">
        <v>201</v>
      </c>
      <c r="E119" s="297">
        <v>66</v>
      </c>
      <c r="F119" s="297">
        <v>0</v>
      </c>
      <c r="G119" s="298">
        <f>E119*F119</f>
        <v>0</v>
      </c>
      <c r="H119" s="299">
        <v>1.044E-2</v>
      </c>
      <c r="I119" s="300">
        <f>E119*H119</f>
        <v>0.68903999999999999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 x14ac:dyDescent="0.2">
      <c r="A120" s="301"/>
      <c r="B120" s="302"/>
      <c r="C120" s="303" t="s">
        <v>288</v>
      </c>
      <c r="D120" s="304"/>
      <c r="E120" s="304"/>
      <c r="F120" s="304"/>
      <c r="G120" s="305"/>
      <c r="I120" s="306"/>
      <c r="K120" s="306"/>
      <c r="L120" s="307" t="s">
        <v>288</v>
      </c>
      <c r="O120" s="292">
        <v>3</v>
      </c>
    </row>
    <row r="121" spans="1:80" x14ac:dyDescent="0.2">
      <c r="A121" s="301"/>
      <c r="B121" s="308"/>
      <c r="C121" s="309" t="s">
        <v>289</v>
      </c>
      <c r="D121" s="310"/>
      <c r="E121" s="311">
        <v>35.04</v>
      </c>
      <c r="F121" s="312"/>
      <c r="G121" s="313"/>
      <c r="H121" s="314"/>
      <c r="I121" s="306"/>
      <c r="J121" s="315"/>
      <c r="K121" s="306"/>
      <c r="M121" s="307" t="s">
        <v>289</v>
      </c>
      <c r="O121" s="292"/>
    </row>
    <row r="122" spans="1:80" x14ac:dyDescent="0.2">
      <c r="A122" s="301"/>
      <c r="B122" s="308"/>
      <c r="C122" s="309" t="s">
        <v>290</v>
      </c>
      <c r="D122" s="310"/>
      <c r="E122" s="311">
        <v>15.48</v>
      </c>
      <c r="F122" s="312"/>
      <c r="G122" s="313"/>
      <c r="H122" s="314"/>
      <c r="I122" s="306"/>
      <c r="J122" s="315"/>
      <c r="K122" s="306"/>
      <c r="M122" s="307" t="s">
        <v>290</v>
      </c>
      <c r="O122" s="292"/>
    </row>
    <row r="123" spans="1:80" x14ac:dyDescent="0.2">
      <c r="A123" s="301"/>
      <c r="B123" s="308"/>
      <c r="C123" s="309" t="s">
        <v>291</v>
      </c>
      <c r="D123" s="310"/>
      <c r="E123" s="311">
        <v>15.48</v>
      </c>
      <c r="F123" s="312"/>
      <c r="G123" s="313"/>
      <c r="H123" s="314"/>
      <c r="I123" s="306"/>
      <c r="J123" s="315"/>
      <c r="K123" s="306"/>
      <c r="M123" s="307" t="s">
        <v>291</v>
      </c>
      <c r="O123" s="292"/>
    </row>
    <row r="124" spans="1:80" x14ac:dyDescent="0.2">
      <c r="A124" s="293">
        <v>16</v>
      </c>
      <c r="B124" s="294" t="s">
        <v>292</v>
      </c>
      <c r="C124" s="295" t="s">
        <v>293</v>
      </c>
      <c r="D124" s="296" t="s">
        <v>201</v>
      </c>
      <c r="E124" s="297">
        <v>584.59500000000003</v>
      </c>
      <c r="F124" s="297">
        <v>0</v>
      </c>
      <c r="G124" s="298">
        <f>E124*F124</f>
        <v>0</v>
      </c>
      <c r="H124" s="299">
        <v>1.6820000000000002E-2</v>
      </c>
      <c r="I124" s="300">
        <f>E124*H124</f>
        <v>9.8328879000000011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 x14ac:dyDescent="0.2">
      <c r="A125" s="301"/>
      <c r="B125" s="302"/>
      <c r="C125" s="303" t="s">
        <v>1</v>
      </c>
      <c r="D125" s="304"/>
      <c r="E125" s="304"/>
      <c r="F125" s="304"/>
      <c r="G125" s="305"/>
      <c r="I125" s="306"/>
      <c r="K125" s="306"/>
      <c r="L125" s="307" t="s">
        <v>1</v>
      </c>
      <c r="O125" s="292">
        <v>3</v>
      </c>
    </row>
    <row r="126" spans="1:80" x14ac:dyDescent="0.2">
      <c r="A126" s="301"/>
      <c r="B126" s="308"/>
      <c r="C126" s="309" t="s">
        <v>294</v>
      </c>
      <c r="D126" s="310"/>
      <c r="E126" s="311">
        <v>318.04500000000002</v>
      </c>
      <c r="F126" s="312"/>
      <c r="G126" s="313"/>
      <c r="H126" s="314"/>
      <c r="I126" s="306"/>
      <c r="J126" s="315"/>
      <c r="K126" s="306"/>
      <c r="M126" s="307" t="s">
        <v>294</v>
      </c>
      <c r="O126" s="292"/>
    </row>
    <row r="127" spans="1:80" x14ac:dyDescent="0.2">
      <c r="A127" s="301"/>
      <c r="B127" s="308"/>
      <c r="C127" s="309" t="s">
        <v>295</v>
      </c>
      <c r="D127" s="310"/>
      <c r="E127" s="311">
        <v>98.185000000000002</v>
      </c>
      <c r="F127" s="312"/>
      <c r="G127" s="313"/>
      <c r="H127" s="314"/>
      <c r="I127" s="306"/>
      <c r="J127" s="315"/>
      <c r="K127" s="306"/>
      <c r="M127" s="307" t="s">
        <v>295</v>
      </c>
      <c r="O127" s="292"/>
    </row>
    <row r="128" spans="1:80" x14ac:dyDescent="0.2">
      <c r="A128" s="301"/>
      <c r="B128" s="308"/>
      <c r="C128" s="309" t="s">
        <v>296</v>
      </c>
      <c r="D128" s="310"/>
      <c r="E128" s="311">
        <v>40.880000000000003</v>
      </c>
      <c r="F128" s="312"/>
      <c r="G128" s="313"/>
      <c r="H128" s="314"/>
      <c r="I128" s="306"/>
      <c r="J128" s="315"/>
      <c r="K128" s="306"/>
      <c r="M128" s="307" t="s">
        <v>296</v>
      </c>
      <c r="O128" s="292"/>
    </row>
    <row r="129" spans="1:80" x14ac:dyDescent="0.2">
      <c r="A129" s="301"/>
      <c r="B129" s="308"/>
      <c r="C129" s="309" t="s">
        <v>297</v>
      </c>
      <c r="D129" s="310"/>
      <c r="E129" s="311">
        <v>63.145000000000003</v>
      </c>
      <c r="F129" s="312"/>
      <c r="G129" s="313"/>
      <c r="H129" s="314"/>
      <c r="I129" s="306"/>
      <c r="J129" s="315"/>
      <c r="K129" s="306"/>
      <c r="M129" s="307" t="s">
        <v>297</v>
      </c>
      <c r="O129" s="292"/>
    </row>
    <row r="130" spans="1:80" x14ac:dyDescent="0.2">
      <c r="A130" s="301"/>
      <c r="B130" s="308"/>
      <c r="C130" s="309" t="s">
        <v>298</v>
      </c>
      <c r="D130" s="310"/>
      <c r="E130" s="311">
        <v>40.880000000000003</v>
      </c>
      <c r="F130" s="312"/>
      <c r="G130" s="313"/>
      <c r="H130" s="314"/>
      <c r="I130" s="306"/>
      <c r="J130" s="315"/>
      <c r="K130" s="306"/>
      <c r="M130" s="307" t="s">
        <v>298</v>
      </c>
      <c r="O130" s="292"/>
    </row>
    <row r="131" spans="1:80" x14ac:dyDescent="0.2">
      <c r="A131" s="301"/>
      <c r="B131" s="308"/>
      <c r="C131" s="309" t="s">
        <v>263</v>
      </c>
      <c r="D131" s="310"/>
      <c r="E131" s="311">
        <v>23.46</v>
      </c>
      <c r="F131" s="312"/>
      <c r="G131" s="313"/>
      <c r="H131" s="314"/>
      <c r="I131" s="306"/>
      <c r="J131" s="315"/>
      <c r="K131" s="306"/>
      <c r="M131" s="307" t="s">
        <v>263</v>
      </c>
      <c r="O131" s="292"/>
    </row>
    <row r="132" spans="1:80" x14ac:dyDescent="0.2">
      <c r="A132" s="293">
        <v>17</v>
      </c>
      <c r="B132" s="294" t="s">
        <v>299</v>
      </c>
      <c r="C132" s="295" t="s">
        <v>300</v>
      </c>
      <c r="D132" s="296" t="s">
        <v>201</v>
      </c>
      <c r="E132" s="297">
        <v>154.785</v>
      </c>
      <c r="F132" s="297">
        <v>0</v>
      </c>
      <c r="G132" s="298">
        <f>E132*F132</f>
        <v>0</v>
      </c>
      <c r="H132" s="299">
        <v>2.1479999999999999E-2</v>
      </c>
      <c r="I132" s="300">
        <f>E132*H132</f>
        <v>3.3247817999999998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 x14ac:dyDescent="0.2">
      <c r="A133" s="301"/>
      <c r="B133" s="302"/>
      <c r="C133" s="303" t="s">
        <v>301</v>
      </c>
      <c r="D133" s="304"/>
      <c r="E133" s="304"/>
      <c r="F133" s="304"/>
      <c r="G133" s="305"/>
      <c r="I133" s="306"/>
      <c r="K133" s="306"/>
      <c r="L133" s="307" t="s">
        <v>301</v>
      </c>
      <c r="O133" s="292">
        <v>3</v>
      </c>
    </row>
    <row r="134" spans="1:80" ht="33.75" x14ac:dyDescent="0.2">
      <c r="A134" s="301"/>
      <c r="B134" s="308"/>
      <c r="C134" s="309" t="s">
        <v>302</v>
      </c>
      <c r="D134" s="310"/>
      <c r="E134" s="311">
        <v>23.56</v>
      </c>
      <c r="F134" s="312"/>
      <c r="G134" s="313"/>
      <c r="H134" s="314"/>
      <c r="I134" s="306"/>
      <c r="J134" s="315"/>
      <c r="K134" s="306"/>
      <c r="M134" s="307" t="s">
        <v>302</v>
      </c>
      <c r="O134" s="292"/>
    </row>
    <row r="135" spans="1:80" x14ac:dyDescent="0.2">
      <c r="A135" s="301"/>
      <c r="B135" s="308"/>
      <c r="C135" s="309" t="s">
        <v>303</v>
      </c>
      <c r="D135" s="310"/>
      <c r="E135" s="311">
        <v>29.16</v>
      </c>
      <c r="F135" s="312"/>
      <c r="G135" s="313"/>
      <c r="H135" s="314"/>
      <c r="I135" s="306"/>
      <c r="J135" s="315"/>
      <c r="K135" s="306"/>
      <c r="M135" s="307" t="s">
        <v>303</v>
      </c>
      <c r="O135" s="292"/>
    </row>
    <row r="136" spans="1:80" x14ac:dyDescent="0.2">
      <c r="A136" s="301"/>
      <c r="B136" s="308"/>
      <c r="C136" s="309" t="s">
        <v>304</v>
      </c>
      <c r="D136" s="310"/>
      <c r="E136" s="311">
        <v>13.345000000000001</v>
      </c>
      <c r="F136" s="312"/>
      <c r="G136" s="313"/>
      <c r="H136" s="314"/>
      <c r="I136" s="306"/>
      <c r="J136" s="315"/>
      <c r="K136" s="306"/>
      <c r="M136" s="307" t="s">
        <v>304</v>
      </c>
      <c r="O136" s="292"/>
    </row>
    <row r="137" spans="1:80" ht="22.5" x14ac:dyDescent="0.2">
      <c r="A137" s="301"/>
      <c r="B137" s="308"/>
      <c r="C137" s="309" t="s">
        <v>305</v>
      </c>
      <c r="D137" s="310"/>
      <c r="E137" s="311">
        <v>18.197500000000002</v>
      </c>
      <c r="F137" s="312"/>
      <c r="G137" s="313"/>
      <c r="H137" s="314"/>
      <c r="I137" s="306"/>
      <c r="J137" s="315"/>
      <c r="K137" s="306"/>
      <c r="M137" s="307" t="s">
        <v>305</v>
      </c>
      <c r="O137" s="292"/>
    </row>
    <row r="138" spans="1:80" x14ac:dyDescent="0.2">
      <c r="A138" s="301"/>
      <c r="B138" s="308"/>
      <c r="C138" s="309" t="s">
        <v>306</v>
      </c>
      <c r="D138" s="310"/>
      <c r="E138" s="311">
        <v>56.41</v>
      </c>
      <c r="F138" s="312"/>
      <c r="G138" s="313"/>
      <c r="H138" s="314"/>
      <c r="I138" s="306"/>
      <c r="J138" s="315"/>
      <c r="K138" s="306"/>
      <c r="M138" s="307" t="s">
        <v>306</v>
      </c>
      <c r="O138" s="292"/>
    </row>
    <row r="139" spans="1:80" x14ac:dyDescent="0.2">
      <c r="A139" s="301"/>
      <c r="B139" s="308"/>
      <c r="C139" s="309" t="s">
        <v>307</v>
      </c>
      <c r="D139" s="310"/>
      <c r="E139" s="311">
        <v>10.612500000000001</v>
      </c>
      <c r="F139" s="312"/>
      <c r="G139" s="313"/>
      <c r="H139" s="314"/>
      <c r="I139" s="306"/>
      <c r="J139" s="315"/>
      <c r="K139" s="306"/>
      <c r="M139" s="307" t="s">
        <v>307</v>
      </c>
      <c r="O139" s="292"/>
    </row>
    <row r="140" spans="1:80" x14ac:dyDescent="0.2">
      <c r="A140" s="301"/>
      <c r="B140" s="308"/>
      <c r="C140" s="309" t="s">
        <v>308</v>
      </c>
      <c r="D140" s="310"/>
      <c r="E140" s="311">
        <v>3.5</v>
      </c>
      <c r="F140" s="312"/>
      <c r="G140" s="313"/>
      <c r="H140" s="314"/>
      <c r="I140" s="306"/>
      <c r="J140" s="315"/>
      <c r="K140" s="306"/>
      <c r="M140" s="307" t="s">
        <v>308</v>
      </c>
      <c r="O140" s="292"/>
    </row>
    <row r="141" spans="1:80" ht="22.5" x14ac:dyDescent="0.2">
      <c r="A141" s="293">
        <v>18</v>
      </c>
      <c r="B141" s="294" t="s">
        <v>309</v>
      </c>
      <c r="C141" s="295" t="s">
        <v>310</v>
      </c>
      <c r="D141" s="296" t="s">
        <v>201</v>
      </c>
      <c r="E141" s="297">
        <v>847.26670000000001</v>
      </c>
      <c r="F141" s="297">
        <v>0</v>
      </c>
      <c r="G141" s="298">
        <f>E141*F141</f>
        <v>0</v>
      </c>
      <c r="H141" s="299">
        <v>1.9029999999999998E-2</v>
      </c>
      <c r="I141" s="300">
        <f>E141*H141</f>
        <v>16.123485300999999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 x14ac:dyDescent="0.2">
      <c r="A142" s="301"/>
      <c r="B142" s="308"/>
      <c r="C142" s="309" t="s">
        <v>264</v>
      </c>
      <c r="D142" s="310"/>
      <c r="E142" s="311">
        <v>306.02</v>
      </c>
      <c r="F142" s="312"/>
      <c r="G142" s="313"/>
      <c r="H142" s="314"/>
      <c r="I142" s="306"/>
      <c r="J142" s="315"/>
      <c r="K142" s="306"/>
      <c r="M142" s="307" t="s">
        <v>264</v>
      </c>
      <c r="O142" s="292"/>
    </row>
    <row r="143" spans="1:80" x14ac:dyDescent="0.2">
      <c r="A143" s="301"/>
      <c r="B143" s="308"/>
      <c r="C143" s="309" t="s">
        <v>265</v>
      </c>
      <c r="D143" s="310"/>
      <c r="E143" s="311">
        <v>103.392</v>
      </c>
      <c r="F143" s="312"/>
      <c r="G143" s="313"/>
      <c r="H143" s="314"/>
      <c r="I143" s="306"/>
      <c r="J143" s="315"/>
      <c r="K143" s="306"/>
      <c r="M143" s="307" t="s">
        <v>265</v>
      </c>
      <c r="O143" s="292"/>
    </row>
    <row r="144" spans="1:80" x14ac:dyDescent="0.2">
      <c r="A144" s="301"/>
      <c r="B144" s="308"/>
      <c r="C144" s="309" t="s">
        <v>266</v>
      </c>
      <c r="D144" s="310"/>
      <c r="E144" s="311">
        <v>324.685</v>
      </c>
      <c r="F144" s="312"/>
      <c r="G144" s="313"/>
      <c r="H144" s="314"/>
      <c r="I144" s="306"/>
      <c r="J144" s="315"/>
      <c r="K144" s="306"/>
      <c r="M144" s="307" t="s">
        <v>266</v>
      </c>
      <c r="O144" s="292"/>
    </row>
    <row r="145" spans="1:80" x14ac:dyDescent="0.2">
      <c r="A145" s="301"/>
      <c r="B145" s="308"/>
      <c r="C145" s="309" t="s">
        <v>267</v>
      </c>
      <c r="D145" s="310"/>
      <c r="E145" s="311">
        <v>22.91</v>
      </c>
      <c r="F145" s="312"/>
      <c r="G145" s="313"/>
      <c r="H145" s="314"/>
      <c r="I145" s="306"/>
      <c r="J145" s="315"/>
      <c r="K145" s="306"/>
      <c r="M145" s="307" t="s">
        <v>267</v>
      </c>
      <c r="O145" s="292"/>
    </row>
    <row r="146" spans="1:80" x14ac:dyDescent="0.2">
      <c r="A146" s="301"/>
      <c r="B146" s="308"/>
      <c r="C146" s="309" t="s">
        <v>268</v>
      </c>
      <c r="D146" s="310"/>
      <c r="E146" s="311">
        <v>324.685</v>
      </c>
      <c r="F146" s="312"/>
      <c r="G146" s="313"/>
      <c r="H146" s="314"/>
      <c r="I146" s="306"/>
      <c r="J146" s="315"/>
      <c r="K146" s="306"/>
      <c r="M146" s="307" t="s">
        <v>268</v>
      </c>
      <c r="O146" s="292"/>
    </row>
    <row r="147" spans="1:80" x14ac:dyDescent="0.2">
      <c r="A147" s="301"/>
      <c r="B147" s="308"/>
      <c r="C147" s="309" t="s">
        <v>269</v>
      </c>
      <c r="D147" s="310"/>
      <c r="E147" s="311">
        <v>20.283899999999999</v>
      </c>
      <c r="F147" s="312"/>
      <c r="G147" s="313"/>
      <c r="H147" s="314"/>
      <c r="I147" s="306"/>
      <c r="J147" s="315"/>
      <c r="K147" s="306"/>
      <c r="M147" s="307" t="s">
        <v>269</v>
      </c>
      <c r="O147" s="292"/>
    </row>
    <row r="148" spans="1:80" x14ac:dyDescent="0.2">
      <c r="A148" s="301"/>
      <c r="B148" s="308"/>
      <c r="C148" s="309" t="s">
        <v>270</v>
      </c>
      <c r="D148" s="310"/>
      <c r="E148" s="311">
        <v>4</v>
      </c>
      <c r="F148" s="312"/>
      <c r="G148" s="313"/>
      <c r="H148" s="314"/>
      <c r="I148" s="306"/>
      <c r="J148" s="315"/>
      <c r="K148" s="306"/>
      <c r="M148" s="307" t="s">
        <v>270</v>
      </c>
      <c r="O148" s="292"/>
    </row>
    <row r="149" spans="1:80" x14ac:dyDescent="0.2">
      <c r="A149" s="301"/>
      <c r="B149" s="308"/>
      <c r="C149" s="309" t="s">
        <v>271</v>
      </c>
      <c r="D149" s="310"/>
      <c r="E149" s="311">
        <v>4</v>
      </c>
      <c r="F149" s="312"/>
      <c r="G149" s="313"/>
      <c r="H149" s="314"/>
      <c r="I149" s="306"/>
      <c r="J149" s="315"/>
      <c r="K149" s="306"/>
      <c r="M149" s="307" t="s">
        <v>271</v>
      </c>
      <c r="O149" s="292"/>
    </row>
    <row r="150" spans="1:80" x14ac:dyDescent="0.2">
      <c r="A150" s="301"/>
      <c r="B150" s="308"/>
      <c r="C150" s="309" t="s">
        <v>272</v>
      </c>
      <c r="D150" s="310"/>
      <c r="E150" s="311">
        <v>44.92</v>
      </c>
      <c r="F150" s="312"/>
      <c r="G150" s="313"/>
      <c r="H150" s="314"/>
      <c r="I150" s="306"/>
      <c r="J150" s="315"/>
      <c r="K150" s="306"/>
      <c r="M150" s="307" t="s">
        <v>272</v>
      </c>
      <c r="O150" s="292"/>
    </row>
    <row r="151" spans="1:80" x14ac:dyDescent="0.2">
      <c r="A151" s="301"/>
      <c r="B151" s="308"/>
      <c r="C151" s="309" t="s">
        <v>273</v>
      </c>
      <c r="D151" s="310"/>
      <c r="E151" s="311">
        <v>4.4000000000000004</v>
      </c>
      <c r="F151" s="312"/>
      <c r="G151" s="313"/>
      <c r="H151" s="314"/>
      <c r="I151" s="306"/>
      <c r="J151" s="315"/>
      <c r="K151" s="306"/>
      <c r="M151" s="307" t="s">
        <v>273</v>
      </c>
      <c r="O151" s="292"/>
    </row>
    <row r="152" spans="1:80" x14ac:dyDescent="0.2">
      <c r="A152" s="301"/>
      <c r="B152" s="308"/>
      <c r="C152" s="309" t="s">
        <v>311</v>
      </c>
      <c r="D152" s="310"/>
      <c r="E152" s="311">
        <v>-30.37</v>
      </c>
      <c r="F152" s="312"/>
      <c r="G152" s="313"/>
      <c r="H152" s="314"/>
      <c r="I152" s="306"/>
      <c r="J152" s="315"/>
      <c r="K152" s="306"/>
      <c r="M152" s="307" t="s">
        <v>311</v>
      </c>
      <c r="O152" s="292"/>
    </row>
    <row r="153" spans="1:80" x14ac:dyDescent="0.2">
      <c r="A153" s="301"/>
      <c r="B153" s="308"/>
      <c r="C153" s="309" t="s">
        <v>312</v>
      </c>
      <c r="D153" s="310"/>
      <c r="E153" s="311">
        <v>-30.666499999999999</v>
      </c>
      <c r="F153" s="312"/>
      <c r="G153" s="313"/>
      <c r="H153" s="314"/>
      <c r="I153" s="306"/>
      <c r="J153" s="315"/>
      <c r="K153" s="306"/>
      <c r="M153" s="307" t="s">
        <v>312</v>
      </c>
      <c r="O153" s="292"/>
    </row>
    <row r="154" spans="1:80" x14ac:dyDescent="0.2">
      <c r="A154" s="301"/>
      <c r="B154" s="308"/>
      <c r="C154" s="309" t="s">
        <v>313</v>
      </c>
      <c r="D154" s="310"/>
      <c r="E154" s="311">
        <v>-10.449</v>
      </c>
      <c r="F154" s="312"/>
      <c r="G154" s="313"/>
      <c r="H154" s="314"/>
      <c r="I154" s="306"/>
      <c r="J154" s="315"/>
      <c r="K154" s="306"/>
      <c r="M154" s="307" t="s">
        <v>313</v>
      </c>
      <c r="O154" s="292"/>
    </row>
    <row r="155" spans="1:80" x14ac:dyDescent="0.2">
      <c r="A155" s="301"/>
      <c r="B155" s="308"/>
      <c r="C155" s="309" t="s">
        <v>314</v>
      </c>
      <c r="D155" s="310"/>
      <c r="E155" s="311">
        <v>-85.758700000000005</v>
      </c>
      <c r="F155" s="312"/>
      <c r="G155" s="313"/>
      <c r="H155" s="314"/>
      <c r="I155" s="306"/>
      <c r="J155" s="315"/>
      <c r="K155" s="306"/>
      <c r="M155" s="307" t="s">
        <v>314</v>
      </c>
      <c r="O155" s="292"/>
    </row>
    <row r="156" spans="1:80" x14ac:dyDescent="0.2">
      <c r="A156" s="301"/>
      <c r="B156" s="308"/>
      <c r="C156" s="309" t="s">
        <v>315</v>
      </c>
      <c r="D156" s="310"/>
      <c r="E156" s="311">
        <v>-154.785</v>
      </c>
      <c r="F156" s="312"/>
      <c r="G156" s="313"/>
      <c r="H156" s="314"/>
      <c r="I156" s="306"/>
      <c r="J156" s="315"/>
      <c r="K156" s="306"/>
      <c r="M156" s="307" t="s">
        <v>315</v>
      </c>
      <c r="O156" s="292"/>
    </row>
    <row r="157" spans="1:80" ht="22.5" x14ac:dyDescent="0.2">
      <c r="A157" s="293">
        <v>19</v>
      </c>
      <c r="B157" s="294" t="s">
        <v>316</v>
      </c>
      <c r="C157" s="295" t="s">
        <v>317</v>
      </c>
      <c r="D157" s="296" t="s">
        <v>201</v>
      </c>
      <c r="E157" s="297">
        <v>36.020000000000003</v>
      </c>
      <c r="F157" s="297">
        <v>0</v>
      </c>
      <c r="G157" s="298">
        <f>E157*F157</f>
        <v>0</v>
      </c>
      <c r="H157" s="299">
        <v>3.143E-2</v>
      </c>
      <c r="I157" s="300">
        <f>E157*H157</f>
        <v>1.1321086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0</v>
      </c>
      <c r="AC157" s="261">
        <v>0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0</v>
      </c>
    </row>
    <row r="158" spans="1:80" x14ac:dyDescent="0.2">
      <c r="A158" s="301"/>
      <c r="B158" s="302"/>
      <c r="C158" s="303" t="s">
        <v>318</v>
      </c>
      <c r="D158" s="304"/>
      <c r="E158" s="304"/>
      <c r="F158" s="304"/>
      <c r="G158" s="305"/>
      <c r="I158" s="306"/>
      <c r="K158" s="306"/>
      <c r="L158" s="307" t="s">
        <v>318</v>
      </c>
      <c r="O158" s="292">
        <v>3</v>
      </c>
    </row>
    <row r="159" spans="1:80" x14ac:dyDescent="0.2">
      <c r="A159" s="301"/>
      <c r="B159" s="308"/>
      <c r="C159" s="309" t="s">
        <v>319</v>
      </c>
      <c r="D159" s="310"/>
      <c r="E159" s="311">
        <v>0</v>
      </c>
      <c r="F159" s="312"/>
      <c r="G159" s="313"/>
      <c r="H159" s="314"/>
      <c r="I159" s="306"/>
      <c r="J159" s="315"/>
      <c r="K159" s="306"/>
      <c r="M159" s="307" t="s">
        <v>319</v>
      </c>
      <c r="O159" s="292"/>
    </row>
    <row r="160" spans="1:80" x14ac:dyDescent="0.2">
      <c r="A160" s="301"/>
      <c r="B160" s="308"/>
      <c r="C160" s="309" t="s">
        <v>320</v>
      </c>
      <c r="D160" s="310"/>
      <c r="E160" s="311">
        <v>0</v>
      </c>
      <c r="F160" s="312"/>
      <c r="G160" s="313"/>
      <c r="H160" s="314"/>
      <c r="I160" s="306"/>
      <c r="J160" s="315"/>
      <c r="K160" s="306"/>
      <c r="M160" s="307" t="s">
        <v>320</v>
      </c>
      <c r="O160" s="292"/>
    </row>
    <row r="161" spans="1:80" x14ac:dyDescent="0.2">
      <c r="A161" s="301"/>
      <c r="B161" s="308"/>
      <c r="C161" s="309" t="s">
        <v>321</v>
      </c>
      <c r="D161" s="310"/>
      <c r="E161" s="311">
        <v>18.54</v>
      </c>
      <c r="F161" s="312"/>
      <c r="G161" s="313"/>
      <c r="H161" s="314"/>
      <c r="I161" s="306"/>
      <c r="J161" s="315"/>
      <c r="K161" s="306"/>
      <c r="M161" s="307" t="s">
        <v>321</v>
      </c>
      <c r="O161" s="292"/>
    </row>
    <row r="162" spans="1:80" x14ac:dyDescent="0.2">
      <c r="A162" s="301"/>
      <c r="B162" s="308"/>
      <c r="C162" s="309" t="s">
        <v>322</v>
      </c>
      <c r="D162" s="310"/>
      <c r="E162" s="311">
        <v>11.67</v>
      </c>
      <c r="F162" s="312"/>
      <c r="G162" s="313"/>
      <c r="H162" s="314"/>
      <c r="I162" s="306"/>
      <c r="J162" s="315"/>
      <c r="K162" s="306"/>
      <c r="M162" s="307" t="s">
        <v>322</v>
      </c>
      <c r="O162" s="292"/>
    </row>
    <row r="163" spans="1:80" x14ac:dyDescent="0.2">
      <c r="A163" s="301"/>
      <c r="B163" s="308"/>
      <c r="C163" s="309" t="s">
        <v>323</v>
      </c>
      <c r="D163" s="310"/>
      <c r="E163" s="311">
        <v>3.22</v>
      </c>
      <c r="F163" s="312"/>
      <c r="G163" s="313"/>
      <c r="H163" s="314"/>
      <c r="I163" s="306"/>
      <c r="J163" s="315"/>
      <c r="K163" s="306"/>
      <c r="M163" s="307" t="s">
        <v>323</v>
      </c>
      <c r="O163" s="292"/>
    </row>
    <row r="164" spans="1:80" x14ac:dyDescent="0.2">
      <c r="A164" s="301"/>
      <c r="B164" s="308"/>
      <c r="C164" s="309" t="s">
        <v>324</v>
      </c>
      <c r="D164" s="310"/>
      <c r="E164" s="311">
        <v>2.59</v>
      </c>
      <c r="F164" s="312"/>
      <c r="G164" s="313"/>
      <c r="H164" s="314"/>
      <c r="I164" s="306"/>
      <c r="J164" s="315"/>
      <c r="K164" s="306"/>
      <c r="M164" s="307" t="s">
        <v>324</v>
      </c>
      <c r="O164" s="292"/>
    </row>
    <row r="165" spans="1:80" ht="22.5" x14ac:dyDescent="0.2">
      <c r="A165" s="293">
        <v>20</v>
      </c>
      <c r="B165" s="294" t="s">
        <v>325</v>
      </c>
      <c r="C165" s="295" t="s">
        <v>326</v>
      </c>
      <c r="D165" s="296" t="s">
        <v>201</v>
      </c>
      <c r="E165" s="297">
        <v>754.78409999999997</v>
      </c>
      <c r="F165" s="297">
        <v>0</v>
      </c>
      <c r="G165" s="298">
        <f>E165*F165</f>
        <v>0</v>
      </c>
      <c r="H165" s="299">
        <v>7.6000000000000004E-4</v>
      </c>
      <c r="I165" s="300">
        <f>E165*H165</f>
        <v>0.57363591599999997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 x14ac:dyDescent="0.2">
      <c r="A166" s="301"/>
      <c r="B166" s="308"/>
      <c r="C166" s="309" t="s">
        <v>256</v>
      </c>
      <c r="D166" s="310"/>
      <c r="E166" s="311">
        <v>354.72460000000001</v>
      </c>
      <c r="F166" s="312"/>
      <c r="G166" s="313"/>
      <c r="H166" s="314"/>
      <c r="I166" s="306"/>
      <c r="J166" s="315"/>
      <c r="K166" s="306"/>
      <c r="M166" s="307" t="s">
        <v>256</v>
      </c>
      <c r="O166" s="292"/>
    </row>
    <row r="167" spans="1:80" x14ac:dyDescent="0.2">
      <c r="A167" s="301"/>
      <c r="B167" s="308"/>
      <c r="C167" s="309" t="s">
        <v>257</v>
      </c>
      <c r="D167" s="310"/>
      <c r="E167" s="311">
        <v>107.39870000000001</v>
      </c>
      <c r="F167" s="312"/>
      <c r="G167" s="313"/>
      <c r="H167" s="314"/>
      <c r="I167" s="306"/>
      <c r="J167" s="315"/>
      <c r="K167" s="306"/>
      <c r="M167" s="307" t="s">
        <v>257</v>
      </c>
      <c r="O167" s="292"/>
    </row>
    <row r="168" spans="1:80" x14ac:dyDescent="0.2">
      <c r="A168" s="301"/>
      <c r="B168" s="308"/>
      <c r="C168" s="309" t="s">
        <v>258</v>
      </c>
      <c r="D168" s="310"/>
      <c r="E168" s="311">
        <v>44.795000000000002</v>
      </c>
      <c r="F168" s="312"/>
      <c r="G168" s="313"/>
      <c r="H168" s="314"/>
      <c r="I168" s="306"/>
      <c r="J168" s="315"/>
      <c r="K168" s="306"/>
      <c r="M168" s="307" t="s">
        <v>258</v>
      </c>
      <c r="O168" s="292"/>
    </row>
    <row r="169" spans="1:80" x14ac:dyDescent="0.2">
      <c r="A169" s="301"/>
      <c r="B169" s="308"/>
      <c r="C169" s="309" t="s">
        <v>259</v>
      </c>
      <c r="D169" s="310"/>
      <c r="E169" s="311">
        <v>102.69070000000001</v>
      </c>
      <c r="F169" s="312"/>
      <c r="G169" s="313"/>
      <c r="H169" s="314"/>
      <c r="I169" s="306"/>
      <c r="J169" s="315"/>
      <c r="K169" s="306"/>
      <c r="M169" s="307" t="s">
        <v>259</v>
      </c>
      <c r="O169" s="292"/>
    </row>
    <row r="170" spans="1:80" x14ac:dyDescent="0.2">
      <c r="A170" s="301"/>
      <c r="B170" s="308"/>
      <c r="C170" s="309" t="s">
        <v>260</v>
      </c>
      <c r="D170" s="310"/>
      <c r="E170" s="311">
        <v>44.795000000000002</v>
      </c>
      <c r="F170" s="312"/>
      <c r="G170" s="313"/>
      <c r="H170" s="314"/>
      <c r="I170" s="306"/>
      <c r="J170" s="315"/>
      <c r="K170" s="306"/>
      <c r="M170" s="307" t="s">
        <v>260</v>
      </c>
      <c r="O170" s="292"/>
    </row>
    <row r="171" spans="1:80" x14ac:dyDescent="0.2">
      <c r="A171" s="301"/>
      <c r="B171" s="308"/>
      <c r="C171" s="309" t="s">
        <v>261</v>
      </c>
      <c r="D171" s="310"/>
      <c r="E171" s="311">
        <v>17.2</v>
      </c>
      <c r="F171" s="312"/>
      <c r="G171" s="313"/>
      <c r="H171" s="314"/>
      <c r="I171" s="306"/>
      <c r="J171" s="315"/>
      <c r="K171" s="306"/>
      <c r="M171" s="307" t="s">
        <v>261</v>
      </c>
      <c r="O171" s="292"/>
    </row>
    <row r="172" spans="1:80" x14ac:dyDescent="0.2">
      <c r="A172" s="301"/>
      <c r="B172" s="308"/>
      <c r="C172" s="309" t="s">
        <v>262</v>
      </c>
      <c r="D172" s="310"/>
      <c r="E172" s="311">
        <v>17.2</v>
      </c>
      <c r="F172" s="312"/>
      <c r="G172" s="313"/>
      <c r="H172" s="314"/>
      <c r="I172" s="306"/>
      <c r="J172" s="315"/>
      <c r="K172" s="306"/>
      <c r="M172" s="307" t="s">
        <v>262</v>
      </c>
      <c r="O172" s="292"/>
    </row>
    <row r="173" spans="1:80" x14ac:dyDescent="0.2">
      <c r="A173" s="301"/>
      <c r="B173" s="308"/>
      <c r="C173" s="309" t="s">
        <v>263</v>
      </c>
      <c r="D173" s="310"/>
      <c r="E173" s="311">
        <v>23.46</v>
      </c>
      <c r="F173" s="312"/>
      <c r="G173" s="313"/>
      <c r="H173" s="314"/>
      <c r="I173" s="306"/>
      <c r="J173" s="315"/>
      <c r="K173" s="306"/>
      <c r="M173" s="307" t="s">
        <v>263</v>
      </c>
      <c r="O173" s="292"/>
    </row>
    <row r="174" spans="1:80" x14ac:dyDescent="0.2">
      <c r="A174" s="301"/>
      <c r="B174" s="308"/>
      <c r="C174" s="309" t="s">
        <v>327</v>
      </c>
      <c r="D174" s="310"/>
      <c r="E174" s="311">
        <v>42.52</v>
      </c>
      <c r="F174" s="312"/>
      <c r="G174" s="313"/>
      <c r="H174" s="314"/>
      <c r="I174" s="306"/>
      <c r="J174" s="315"/>
      <c r="K174" s="306"/>
      <c r="M174" s="307" t="s">
        <v>327</v>
      </c>
      <c r="O174" s="292"/>
    </row>
    <row r="175" spans="1:80" ht="22.5" x14ac:dyDescent="0.2">
      <c r="A175" s="293">
        <v>21</v>
      </c>
      <c r="B175" s="294" t="s">
        <v>328</v>
      </c>
      <c r="C175" s="295" t="s">
        <v>329</v>
      </c>
      <c r="D175" s="296" t="s">
        <v>201</v>
      </c>
      <c r="E175" s="297">
        <v>1159.2959000000001</v>
      </c>
      <c r="F175" s="297">
        <v>0</v>
      </c>
      <c r="G175" s="298">
        <f>E175*F175</f>
        <v>0</v>
      </c>
      <c r="H175" s="299">
        <v>8.7000000000000001E-4</v>
      </c>
      <c r="I175" s="300">
        <f>E175*H175</f>
        <v>1.008587433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0</v>
      </c>
      <c r="AC175" s="261">
        <v>0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0</v>
      </c>
    </row>
    <row r="176" spans="1:80" x14ac:dyDescent="0.2">
      <c r="A176" s="301"/>
      <c r="B176" s="302"/>
      <c r="C176" s="303" t="s">
        <v>330</v>
      </c>
      <c r="D176" s="304"/>
      <c r="E176" s="304"/>
      <c r="F176" s="304"/>
      <c r="G176" s="305"/>
      <c r="I176" s="306"/>
      <c r="K176" s="306"/>
      <c r="L176" s="307" t="s">
        <v>330</v>
      </c>
      <c r="O176" s="292">
        <v>3</v>
      </c>
    </row>
    <row r="177" spans="1:80" x14ac:dyDescent="0.2">
      <c r="A177" s="301"/>
      <c r="B177" s="308"/>
      <c r="C177" s="309" t="s">
        <v>264</v>
      </c>
      <c r="D177" s="310"/>
      <c r="E177" s="311">
        <v>306.02</v>
      </c>
      <c r="F177" s="312"/>
      <c r="G177" s="313"/>
      <c r="H177" s="314"/>
      <c r="I177" s="306"/>
      <c r="J177" s="315"/>
      <c r="K177" s="306"/>
      <c r="M177" s="307" t="s">
        <v>264</v>
      </c>
      <c r="O177" s="292"/>
    </row>
    <row r="178" spans="1:80" x14ac:dyDescent="0.2">
      <c r="A178" s="301"/>
      <c r="B178" s="308"/>
      <c r="C178" s="309" t="s">
        <v>265</v>
      </c>
      <c r="D178" s="310"/>
      <c r="E178" s="311">
        <v>103.392</v>
      </c>
      <c r="F178" s="312"/>
      <c r="G178" s="313"/>
      <c r="H178" s="314"/>
      <c r="I178" s="306"/>
      <c r="J178" s="315"/>
      <c r="K178" s="306"/>
      <c r="M178" s="307" t="s">
        <v>265</v>
      </c>
      <c r="O178" s="292"/>
    </row>
    <row r="179" spans="1:80" x14ac:dyDescent="0.2">
      <c r="A179" s="301"/>
      <c r="B179" s="308"/>
      <c r="C179" s="309" t="s">
        <v>266</v>
      </c>
      <c r="D179" s="310"/>
      <c r="E179" s="311">
        <v>324.685</v>
      </c>
      <c r="F179" s="312"/>
      <c r="G179" s="313"/>
      <c r="H179" s="314"/>
      <c r="I179" s="306"/>
      <c r="J179" s="315"/>
      <c r="K179" s="306"/>
      <c r="M179" s="307" t="s">
        <v>266</v>
      </c>
      <c r="O179" s="292"/>
    </row>
    <row r="180" spans="1:80" x14ac:dyDescent="0.2">
      <c r="A180" s="301"/>
      <c r="B180" s="308"/>
      <c r="C180" s="309" t="s">
        <v>267</v>
      </c>
      <c r="D180" s="310"/>
      <c r="E180" s="311">
        <v>22.91</v>
      </c>
      <c r="F180" s="312"/>
      <c r="G180" s="313"/>
      <c r="H180" s="314"/>
      <c r="I180" s="306"/>
      <c r="J180" s="315"/>
      <c r="K180" s="306"/>
      <c r="M180" s="307" t="s">
        <v>267</v>
      </c>
      <c r="O180" s="292"/>
    </row>
    <row r="181" spans="1:80" x14ac:dyDescent="0.2">
      <c r="A181" s="301"/>
      <c r="B181" s="308"/>
      <c r="C181" s="309" t="s">
        <v>268</v>
      </c>
      <c r="D181" s="310"/>
      <c r="E181" s="311">
        <v>324.685</v>
      </c>
      <c r="F181" s="312"/>
      <c r="G181" s="313"/>
      <c r="H181" s="314"/>
      <c r="I181" s="306"/>
      <c r="J181" s="315"/>
      <c r="K181" s="306"/>
      <c r="M181" s="307" t="s">
        <v>268</v>
      </c>
      <c r="O181" s="292"/>
    </row>
    <row r="182" spans="1:80" x14ac:dyDescent="0.2">
      <c r="A182" s="301"/>
      <c r="B182" s="308"/>
      <c r="C182" s="309" t="s">
        <v>269</v>
      </c>
      <c r="D182" s="310"/>
      <c r="E182" s="311">
        <v>20.283899999999999</v>
      </c>
      <c r="F182" s="312"/>
      <c r="G182" s="313"/>
      <c r="H182" s="314"/>
      <c r="I182" s="306"/>
      <c r="J182" s="315"/>
      <c r="K182" s="306"/>
      <c r="M182" s="307" t="s">
        <v>269</v>
      </c>
      <c r="O182" s="292"/>
    </row>
    <row r="183" spans="1:80" x14ac:dyDescent="0.2">
      <c r="A183" s="301"/>
      <c r="B183" s="308"/>
      <c r="C183" s="309" t="s">
        <v>270</v>
      </c>
      <c r="D183" s="310"/>
      <c r="E183" s="311">
        <v>4</v>
      </c>
      <c r="F183" s="312"/>
      <c r="G183" s="313"/>
      <c r="H183" s="314"/>
      <c r="I183" s="306"/>
      <c r="J183" s="315"/>
      <c r="K183" s="306"/>
      <c r="M183" s="307" t="s">
        <v>270</v>
      </c>
      <c r="O183" s="292"/>
    </row>
    <row r="184" spans="1:80" x14ac:dyDescent="0.2">
      <c r="A184" s="301"/>
      <c r="B184" s="308"/>
      <c r="C184" s="309" t="s">
        <v>271</v>
      </c>
      <c r="D184" s="310"/>
      <c r="E184" s="311">
        <v>4</v>
      </c>
      <c r="F184" s="312"/>
      <c r="G184" s="313"/>
      <c r="H184" s="314"/>
      <c r="I184" s="306"/>
      <c r="J184" s="315"/>
      <c r="K184" s="306"/>
      <c r="M184" s="307" t="s">
        <v>271</v>
      </c>
      <c r="O184" s="292"/>
    </row>
    <row r="185" spans="1:80" x14ac:dyDescent="0.2">
      <c r="A185" s="301"/>
      <c r="B185" s="308"/>
      <c r="C185" s="309" t="s">
        <v>272</v>
      </c>
      <c r="D185" s="310"/>
      <c r="E185" s="311">
        <v>44.92</v>
      </c>
      <c r="F185" s="312"/>
      <c r="G185" s="313"/>
      <c r="H185" s="314"/>
      <c r="I185" s="306"/>
      <c r="J185" s="315"/>
      <c r="K185" s="306"/>
      <c r="M185" s="307" t="s">
        <v>272</v>
      </c>
      <c r="O185" s="292"/>
    </row>
    <row r="186" spans="1:80" x14ac:dyDescent="0.2">
      <c r="A186" s="301"/>
      <c r="B186" s="308"/>
      <c r="C186" s="309" t="s">
        <v>273</v>
      </c>
      <c r="D186" s="310"/>
      <c r="E186" s="311">
        <v>4.4000000000000004</v>
      </c>
      <c r="F186" s="312"/>
      <c r="G186" s="313"/>
      <c r="H186" s="314"/>
      <c r="I186" s="306"/>
      <c r="J186" s="315"/>
      <c r="K186" s="306"/>
      <c r="M186" s="307" t="s">
        <v>273</v>
      </c>
      <c r="O186" s="292"/>
    </row>
    <row r="187" spans="1:80" x14ac:dyDescent="0.2">
      <c r="A187" s="293">
        <v>22</v>
      </c>
      <c r="B187" s="294" t="s">
        <v>331</v>
      </c>
      <c r="C187" s="295" t="s">
        <v>332</v>
      </c>
      <c r="D187" s="296" t="s">
        <v>201</v>
      </c>
      <c r="E187" s="297">
        <v>712.26409999999998</v>
      </c>
      <c r="F187" s="297">
        <v>0</v>
      </c>
      <c r="G187" s="298">
        <f>E187*F187</f>
        <v>0</v>
      </c>
      <c r="H187" s="299">
        <v>2.0000000000000002E-5</v>
      </c>
      <c r="I187" s="300">
        <f>E187*H187</f>
        <v>1.4245282000000001E-2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 x14ac:dyDescent="0.2">
      <c r="A188" s="301"/>
      <c r="B188" s="308"/>
      <c r="C188" s="309" t="s">
        <v>256</v>
      </c>
      <c r="D188" s="310"/>
      <c r="E188" s="311">
        <v>354.72460000000001</v>
      </c>
      <c r="F188" s="312"/>
      <c r="G188" s="313"/>
      <c r="H188" s="314"/>
      <c r="I188" s="306"/>
      <c r="J188" s="315"/>
      <c r="K188" s="306"/>
      <c r="M188" s="307" t="s">
        <v>256</v>
      </c>
      <c r="O188" s="292"/>
    </row>
    <row r="189" spans="1:80" x14ac:dyDescent="0.2">
      <c r="A189" s="301"/>
      <c r="B189" s="308"/>
      <c r="C189" s="309" t="s">
        <v>257</v>
      </c>
      <c r="D189" s="310"/>
      <c r="E189" s="311">
        <v>107.39870000000001</v>
      </c>
      <c r="F189" s="312"/>
      <c r="G189" s="313"/>
      <c r="H189" s="314"/>
      <c r="I189" s="306"/>
      <c r="J189" s="315"/>
      <c r="K189" s="306"/>
      <c r="M189" s="307" t="s">
        <v>257</v>
      </c>
      <c r="O189" s="292"/>
    </row>
    <row r="190" spans="1:80" x14ac:dyDescent="0.2">
      <c r="A190" s="301"/>
      <c r="B190" s="308"/>
      <c r="C190" s="309" t="s">
        <v>258</v>
      </c>
      <c r="D190" s="310"/>
      <c r="E190" s="311">
        <v>44.795000000000002</v>
      </c>
      <c r="F190" s="312"/>
      <c r="G190" s="313"/>
      <c r="H190" s="314"/>
      <c r="I190" s="306"/>
      <c r="J190" s="315"/>
      <c r="K190" s="306"/>
      <c r="M190" s="307" t="s">
        <v>258</v>
      </c>
      <c r="O190" s="292"/>
    </row>
    <row r="191" spans="1:80" x14ac:dyDescent="0.2">
      <c r="A191" s="301"/>
      <c r="B191" s="308"/>
      <c r="C191" s="309" t="s">
        <v>259</v>
      </c>
      <c r="D191" s="310"/>
      <c r="E191" s="311">
        <v>102.69070000000001</v>
      </c>
      <c r="F191" s="312"/>
      <c r="G191" s="313"/>
      <c r="H191" s="314"/>
      <c r="I191" s="306"/>
      <c r="J191" s="315"/>
      <c r="K191" s="306"/>
      <c r="M191" s="307" t="s">
        <v>259</v>
      </c>
      <c r="O191" s="292"/>
    </row>
    <row r="192" spans="1:80" x14ac:dyDescent="0.2">
      <c r="A192" s="301"/>
      <c r="B192" s="308"/>
      <c r="C192" s="309" t="s">
        <v>260</v>
      </c>
      <c r="D192" s="310"/>
      <c r="E192" s="311">
        <v>44.795000000000002</v>
      </c>
      <c r="F192" s="312"/>
      <c r="G192" s="313"/>
      <c r="H192" s="314"/>
      <c r="I192" s="306"/>
      <c r="J192" s="315"/>
      <c r="K192" s="306"/>
      <c r="M192" s="307" t="s">
        <v>260</v>
      </c>
      <c r="O192" s="292"/>
    </row>
    <row r="193" spans="1:80" x14ac:dyDescent="0.2">
      <c r="A193" s="301"/>
      <c r="B193" s="308"/>
      <c r="C193" s="309" t="s">
        <v>261</v>
      </c>
      <c r="D193" s="310"/>
      <c r="E193" s="311">
        <v>17.2</v>
      </c>
      <c r="F193" s="312"/>
      <c r="G193" s="313"/>
      <c r="H193" s="314"/>
      <c r="I193" s="306"/>
      <c r="J193" s="315"/>
      <c r="K193" s="306"/>
      <c r="M193" s="307" t="s">
        <v>261</v>
      </c>
      <c r="O193" s="292"/>
    </row>
    <row r="194" spans="1:80" x14ac:dyDescent="0.2">
      <c r="A194" s="301"/>
      <c r="B194" s="308"/>
      <c r="C194" s="309" t="s">
        <v>262</v>
      </c>
      <c r="D194" s="310"/>
      <c r="E194" s="311">
        <v>17.2</v>
      </c>
      <c r="F194" s="312"/>
      <c r="G194" s="313"/>
      <c r="H194" s="314"/>
      <c r="I194" s="306"/>
      <c r="J194" s="315"/>
      <c r="K194" s="306"/>
      <c r="M194" s="307" t="s">
        <v>262</v>
      </c>
      <c r="O194" s="292"/>
    </row>
    <row r="195" spans="1:80" x14ac:dyDescent="0.2">
      <c r="A195" s="301"/>
      <c r="B195" s="308"/>
      <c r="C195" s="309" t="s">
        <v>263</v>
      </c>
      <c r="D195" s="310"/>
      <c r="E195" s="311">
        <v>23.46</v>
      </c>
      <c r="F195" s="312"/>
      <c r="G195" s="313"/>
      <c r="H195" s="314"/>
      <c r="I195" s="306"/>
      <c r="J195" s="315"/>
      <c r="K195" s="306"/>
      <c r="M195" s="307" t="s">
        <v>263</v>
      </c>
      <c r="O195" s="292"/>
    </row>
    <row r="196" spans="1:80" x14ac:dyDescent="0.2">
      <c r="A196" s="293">
        <v>23</v>
      </c>
      <c r="B196" s="294" t="s">
        <v>333</v>
      </c>
      <c r="C196" s="295" t="s">
        <v>334</v>
      </c>
      <c r="D196" s="296" t="s">
        <v>201</v>
      </c>
      <c r="E196" s="297">
        <v>1159.2959000000001</v>
      </c>
      <c r="F196" s="297">
        <v>0</v>
      </c>
      <c r="G196" s="298">
        <f>E196*F196</f>
        <v>0</v>
      </c>
      <c r="H196" s="299">
        <v>2.0000000000000002E-5</v>
      </c>
      <c r="I196" s="300">
        <f>E196*H196</f>
        <v>2.3185918000000003E-2</v>
      </c>
      <c r="J196" s="299">
        <v>0</v>
      </c>
      <c r="K196" s="300">
        <f>E196*J196</f>
        <v>0</v>
      </c>
      <c r="O196" s="292">
        <v>2</v>
      </c>
      <c r="AA196" s="261">
        <v>1</v>
      </c>
      <c r="AB196" s="261">
        <v>1</v>
      </c>
      <c r="AC196" s="261">
        <v>1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1</v>
      </c>
      <c r="CB196" s="292">
        <v>1</v>
      </c>
    </row>
    <row r="197" spans="1:80" x14ac:dyDescent="0.2">
      <c r="A197" s="301"/>
      <c r="B197" s="308"/>
      <c r="C197" s="309" t="s">
        <v>264</v>
      </c>
      <c r="D197" s="310"/>
      <c r="E197" s="311">
        <v>306.02</v>
      </c>
      <c r="F197" s="312"/>
      <c r="G197" s="313"/>
      <c r="H197" s="314"/>
      <c r="I197" s="306"/>
      <c r="J197" s="315"/>
      <c r="K197" s="306"/>
      <c r="M197" s="307" t="s">
        <v>264</v>
      </c>
      <c r="O197" s="292"/>
    </row>
    <row r="198" spans="1:80" x14ac:dyDescent="0.2">
      <c r="A198" s="301"/>
      <c r="B198" s="308"/>
      <c r="C198" s="309" t="s">
        <v>265</v>
      </c>
      <c r="D198" s="310"/>
      <c r="E198" s="311">
        <v>103.392</v>
      </c>
      <c r="F198" s="312"/>
      <c r="G198" s="313"/>
      <c r="H198" s="314"/>
      <c r="I198" s="306"/>
      <c r="J198" s="315"/>
      <c r="K198" s="306"/>
      <c r="M198" s="307" t="s">
        <v>265</v>
      </c>
      <c r="O198" s="292"/>
    </row>
    <row r="199" spans="1:80" x14ac:dyDescent="0.2">
      <c r="A199" s="301"/>
      <c r="B199" s="308"/>
      <c r="C199" s="309" t="s">
        <v>266</v>
      </c>
      <c r="D199" s="310"/>
      <c r="E199" s="311">
        <v>324.685</v>
      </c>
      <c r="F199" s="312"/>
      <c r="G199" s="313"/>
      <c r="H199" s="314"/>
      <c r="I199" s="306"/>
      <c r="J199" s="315"/>
      <c r="K199" s="306"/>
      <c r="M199" s="307" t="s">
        <v>266</v>
      </c>
      <c r="O199" s="292"/>
    </row>
    <row r="200" spans="1:80" x14ac:dyDescent="0.2">
      <c r="A200" s="301"/>
      <c r="B200" s="308"/>
      <c r="C200" s="309" t="s">
        <v>267</v>
      </c>
      <c r="D200" s="310"/>
      <c r="E200" s="311">
        <v>22.91</v>
      </c>
      <c r="F200" s="312"/>
      <c r="G200" s="313"/>
      <c r="H200" s="314"/>
      <c r="I200" s="306"/>
      <c r="J200" s="315"/>
      <c r="K200" s="306"/>
      <c r="M200" s="307" t="s">
        <v>267</v>
      </c>
      <c r="O200" s="292"/>
    </row>
    <row r="201" spans="1:80" x14ac:dyDescent="0.2">
      <c r="A201" s="301"/>
      <c r="B201" s="308"/>
      <c r="C201" s="309" t="s">
        <v>268</v>
      </c>
      <c r="D201" s="310"/>
      <c r="E201" s="311">
        <v>324.685</v>
      </c>
      <c r="F201" s="312"/>
      <c r="G201" s="313"/>
      <c r="H201" s="314"/>
      <c r="I201" s="306"/>
      <c r="J201" s="315"/>
      <c r="K201" s="306"/>
      <c r="M201" s="307" t="s">
        <v>268</v>
      </c>
      <c r="O201" s="292"/>
    </row>
    <row r="202" spans="1:80" x14ac:dyDescent="0.2">
      <c r="A202" s="301"/>
      <c r="B202" s="308"/>
      <c r="C202" s="309" t="s">
        <v>269</v>
      </c>
      <c r="D202" s="310"/>
      <c r="E202" s="311">
        <v>20.283899999999999</v>
      </c>
      <c r="F202" s="312"/>
      <c r="G202" s="313"/>
      <c r="H202" s="314"/>
      <c r="I202" s="306"/>
      <c r="J202" s="315"/>
      <c r="K202" s="306"/>
      <c r="M202" s="307" t="s">
        <v>269</v>
      </c>
      <c r="O202" s="292"/>
    </row>
    <row r="203" spans="1:80" x14ac:dyDescent="0.2">
      <c r="A203" s="301"/>
      <c r="B203" s="308"/>
      <c r="C203" s="309" t="s">
        <v>270</v>
      </c>
      <c r="D203" s="310"/>
      <c r="E203" s="311">
        <v>4</v>
      </c>
      <c r="F203" s="312"/>
      <c r="G203" s="313"/>
      <c r="H203" s="314"/>
      <c r="I203" s="306"/>
      <c r="J203" s="315"/>
      <c r="K203" s="306"/>
      <c r="M203" s="307" t="s">
        <v>270</v>
      </c>
      <c r="O203" s="292"/>
    </row>
    <row r="204" spans="1:80" x14ac:dyDescent="0.2">
      <c r="A204" s="301"/>
      <c r="B204" s="308"/>
      <c r="C204" s="309" t="s">
        <v>271</v>
      </c>
      <c r="D204" s="310"/>
      <c r="E204" s="311">
        <v>4</v>
      </c>
      <c r="F204" s="312"/>
      <c r="G204" s="313"/>
      <c r="H204" s="314"/>
      <c r="I204" s="306"/>
      <c r="J204" s="315"/>
      <c r="K204" s="306"/>
      <c r="M204" s="307" t="s">
        <v>271</v>
      </c>
      <c r="O204" s="292"/>
    </row>
    <row r="205" spans="1:80" x14ac:dyDescent="0.2">
      <c r="A205" s="301"/>
      <c r="B205" s="308"/>
      <c r="C205" s="309" t="s">
        <v>272</v>
      </c>
      <c r="D205" s="310"/>
      <c r="E205" s="311">
        <v>44.92</v>
      </c>
      <c r="F205" s="312"/>
      <c r="G205" s="313"/>
      <c r="H205" s="314"/>
      <c r="I205" s="306"/>
      <c r="J205" s="315"/>
      <c r="K205" s="306"/>
      <c r="M205" s="307" t="s">
        <v>272</v>
      </c>
      <c r="O205" s="292"/>
    </row>
    <row r="206" spans="1:80" x14ac:dyDescent="0.2">
      <c r="A206" s="301"/>
      <c r="B206" s="308"/>
      <c r="C206" s="309" t="s">
        <v>273</v>
      </c>
      <c r="D206" s="310"/>
      <c r="E206" s="311">
        <v>4.4000000000000004</v>
      </c>
      <c r="F206" s="312"/>
      <c r="G206" s="313"/>
      <c r="H206" s="314"/>
      <c r="I206" s="306"/>
      <c r="J206" s="315"/>
      <c r="K206" s="306"/>
      <c r="M206" s="307" t="s">
        <v>273</v>
      </c>
      <c r="O206" s="292"/>
    </row>
    <row r="207" spans="1:80" x14ac:dyDescent="0.2">
      <c r="A207" s="293">
        <v>24</v>
      </c>
      <c r="B207" s="294" t="s">
        <v>335</v>
      </c>
      <c r="C207" s="295" t="s">
        <v>336</v>
      </c>
      <c r="D207" s="296" t="s">
        <v>201</v>
      </c>
      <c r="E207" s="297">
        <v>42.52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>
        <v>0</v>
      </c>
      <c r="K207" s="300">
        <f>E207*J207</f>
        <v>0</v>
      </c>
      <c r="O207" s="292">
        <v>2</v>
      </c>
      <c r="AA207" s="261">
        <v>1</v>
      </c>
      <c r="AB207" s="261">
        <v>1</v>
      </c>
      <c r="AC207" s="261">
        <v>1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1</v>
      </c>
    </row>
    <row r="208" spans="1:80" x14ac:dyDescent="0.2">
      <c r="A208" s="301"/>
      <c r="B208" s="302"/>
      <c r="C208" s="303" t="s">
        <v>236</v>
      </c>
      <c r="D208" s="304"/>
      <c r="E208" s="304"/>
      <c r="F208" s="304"/>
      <c r="G208" s="305"/>
      <c r="I208" s="306"/>
      <c r="K208" s="306"/>
      <c r="L208" s="307" t="s">
        <v>236</v>
      </c>
      <c r="O208" s="292">
        <v>3</v>
      </c>
    </row>
    <row r="209" spans="1:80" x14ac:dyDescent="0.2">
      <c r="A209" s="301"/>
      <c r="B209" s="308"/>
      <c r="C209" s="309" t="s">
        <v>337</v>
      </c>
      <c r="D209" s="310"/>
      <c r="E209" s="311">
        <v>28.41</v>
      </c>
      <c r="F209" s="312"/>
      <c r="G209" s="313"/>
      <c r="H209" s="314"/>
      <c r="I209" s="306"/>
      <c r="J209" s="315"/>
      <c r="K209" s="306"/>
      <c r="M209" s="307" t="s">
        <v>337</v>
      </c>
      <c r="O209" s="292"/>
    </row>
    <row r="210" spans="1:80" x14ac:dyDescent="0.2">
      <c r="A210" s="301"/>
      <c r="B210" s="308"/>
      <c r="C210" s="309" t="s">
        <v>338</v>
      </c>
      <c r="D210" s="310"/>
      <c r="E210" s="311">
        <v>13.59</v>
      </c>
      <c r="F210" s="312"/>
      <c r="G210" s="313"/>
      <c r="H210" s="314"/>
      <c r="I210" s="306"/>
      <c r="J210" s="315"/>
      <c r="K210" s="306"/>
      <c r="M210" s="307" t="s">
        <v>338</v>
      </c>
      <c r="O210" s="292"/>
    </row>
    <row r="211" spans="1:80" x14ac:dyDescent="0.2">
      <c r="A211" s="301"/>
      <c r="B211" s="308"/>
      <c r="C211" s="309" t="s">
        <v>339</v>
      </c>
      <c r="D211" s="310"/>
      <c r="E211" s="311">
        <v>0.26</v>
      </c>
      <c r="F211" s="312"/>
      <c r="G211" s="313"/>
      <c r="H211" s="314"/>
      <c r="I211" s="306"/>
      <c r="J211" s="315"/>
      <c r="K211" s="306"/>
      <c r="M211" s="307" t="s">
        <v>339</v>
      </c>
      <c r="O211" s="292"/>
    </row>
    <row r="212" spans="1:80" x14ac:dyDescent="0.2">
      <c r="A212" s="301"/>
      <c r="B212" s="308"/>
      <c r="C212" s="309" t="s">
        <v>340</v>
      </c>
      <c r="D212" s="310"/>
      <c r="E212" s="311">
        <v>0.26</v>
      </c>
      <c r="F212" s="312"/>
      <c r="G212" s="313"/>
      <c r="H212" s="314"/>
      <c r="I212" s="306"/>
      <c r="J212" s="315"/>
      <c r="K212" s="306"/>
      <c r="M212" s="307" t="s">
        <v>340</v>
      </c>
      <c r="O212" s="292"/>
    </row>
    <row r="213" spans="1:80" x14ac:dyDescent="0.2">
      <c r="A213" s="293">
        <v>25</v>
      </c>
      <c r="B213" s="294" t="s">
        <v>341</v>
      </c>
      <c r="C213" s="295" t="s">
        <v>342</v>
      </c>
      <c r="D213" s="296" t="s">
        <v>201</v>
      </c>
      <c r="E213" s="297">
        <v>42.52</v>
      </c>
      <c r="F213" s="297">
        <v>0</v>
      </c>
      <c r="G213" s="298">
        <f>E213*F213</f>
        <v>0</v>
      </c>
      <c r="H213" s="299">
        <v>3.9399999999999999E-3</v>
      </c>
      <c r="I213" s="300">
        <f>E213*H213</f>
        <v>0.16752880000000001</v>
      </c>
      <c r="J213" s="299">
        <v>0</v>
      </c>
      <c r="K213" s="300">
        <f>E213*J213</f>
        <v>0</v>
      </c>
      <c r="O213" s="292">
        <v>2</v>
      </c>
      <c r="AA213" s="261">
        <v>1</v>
      </c>
      <c r="AB213" s="261">
        <v>0</v>
      </c>
      <c r="AC213" s="261">
        <v>0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0</v>
      </c>
    </row>
    <row r="214" spans="1:80" x14ac:dyDescent="0.2">
      <c r="A214" s="301"/>
      <c r="B214" s="308"/>
      <c r="C214" s="309" t="s">
        <v>337</v>
      </c>
      <c r="D214" s="310"/>
      <c r="E214" s="311">
        <v>28.41</v>
      </c>
      <c r="F214" s="312"/>
      <c r="G214" s="313"/>
      <c r="H214" s="314"/>
      <c r="I214" s="306"/>
      <c r="J214" s="315"/>
      <c r="K214" s="306"/>
      <c r="M214" s="307" t="s">
        <v>337</v>
      </c>
      <c r="O214" s="292"/>
    </row>
    <row r="215" spans="1:80" x14ac:dyDescent="0.2">
      <c r="A215" s="301"/>
      <c r="B215" s="308"/>
      <c r="C215" s="309" t="s">
        <v>338</v>
      </c>
      <c r="D215" s="310"/>
      <c r="E215" s="311">
        <v>13.59</v>
      </c>
      <c r="F215" s="312"/>
      <c r="G215" s="313"/>
      <c r="H215" s="314"/>
      <c r="I215" s="306"/>
      <c r="J215" s="315"/>
      <c r="K215" s="306"/>
      <c r="M215" s="307" t="s">
        <v>338</v>
      </c>
      <c r="O215" s="292"/>
    </row>
    <row r="216" spans="1:80" x14ac:dyDescent="0.2">
      <c r="A216" s="301"/>
      <c r="B216" s="308"/>
      <c r="C216" s="309" t="s">
        <v>339</v>
      </c>
      <c r="D216" s="310"/>
      <c r="E216" s="311">
        <v>0.26</v>
      </c>
      <c r="F216" s="312"/>
      <c r="G216" s="313"/>
      <c r="H216" s="314"/>
      <c r="I216" s="306"/>
      <c r="J216" s="315"/>
      <c r="K216" s="306"/>
      <c r="M216" s="307" t="s">
        <v>339</v>
      </c>
      <c r="O216" s="292"/>
    </row>
    <row r="217" spans="1:80" x14ac:dyDescent="0.2">
      <c r="A217" s="301"/>
      <c r="B217" s="308"/>
      <c r="C217" s="309" t="s">
        <v>340</v>
      </c>
      <c r="D217" s="310"/>
      <c r="E217" s="311">
        <v>0.26</v>
      </c>
      <c r="F217" s="312"/>
      <c r="G217" s="313"/>
      <c r="H217" s="314"/>
      <c r="I217" s="306"/>
      <c r="J217" s="315"/>
      <c r="K217" s="306"/>
      <c r="M217" s="307" t="s">
        <v>340</v>
      </c>
      <c r="O217" s="292"/>
    </row>
    <row r="218" spans="1:80" x14ac:dyDescent="0.2">
      <c r="A218" s="293">
        <v>26</v>
      </c>
      <c r="B218" s="294" t="s">
        <v>343</v>
      </c>
      <c r="C218" s="295" t="s">
        <v>344</v>
      </c>
      <c r="D218" s="296" t="s">
        <v>188</v>
      </c>
      <c r="E218" s="297">
        <v>109.4</v>
      </c>
      <c r="F218" s="297">
        <v>0</v>
      </c>
      <c r="G218" s="298">
        <f>E218*F218</f>
        <v>0</v>
      </c>
      <c r="H218" s="299">
        <v>2.12E-2</v>
      </c>
      <c r="I218" s="300">
        <f>E218*H218</f>
        <v>2.31928</v>
      </c>
      <c r="J218" s="299">
        <v>0</v>
      </c>
      <c r="K218" s="300">
        <f>E218*J218</f>
        <v>0</v>
      </c>
      <c r="O218" s="292">
        <v>2</v>
      </c>
      <c r="AA218" s="261">
        <v>1</v>
      </c>
      <c r="AB218" s="261">
        <v>1</v>
      </c>
      <c r="AC218" s="261">
        <v>1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1</v>
      </c>
      <c r="CB218" s="292">
        <v>1</v>
      </c>
    </row>
    <row r="219" spans="1:80" x14ac:dyDescent="0.2">
      <c r="A219" s="301"/>
      <c r="B219" s="302"/>
      <c r="C219" s="303" t="s">
        <v>345</v>
      </c>
      <c r="D219" s="304"/>
      <c r="E219" s="304"/>
      <c r="F219" s="304"/>
      <c r="G219" s="305"/>
      <c r="I219" s="306"/>
      <c r="K219" s="306"/>
      <c r="L219" s="307" t="s">
        <v>345</v>
      </c>
      <c r="O219" s="292">
        <v>3</v>
      </c>
    </row>
    <row r="220" spans="1:80" x14ac:dyDescent="0.2">
      <c r="A220" s="301"/>
      <c r="B220" s="308"/>
      <c r="C220" s="309" t="s">
        <v>346</v>
      </c>
      <c r="D220" s="310"/>
      <c r="E220" s="311">
        <v>109.4</v>
      </c>
      <c r="F220" s="312"/>
      <c r="G220" s="313"/>
      <c r="H220" s="314"/>
      <c r="I220" s="306"/>
      <c r="J220" s="315"/>
      <c r="K220" s="306"/>
      <c r="M220" s="307" t="s">
        <v>346</v>
      </c>
      <c r="O220" s="292"/>
    </row>
    <row r="221" spans="1:80" x14ac:dyDescent="0.2">
      <c r="A221" s="316"/>
      <c r="B221" s="317" t="s">
        <v>101</v>
      </c>
      <c r="C221" s="318" t="s">
        <v>214</v>
      </c>
      <c r="D221" s="319"/>
      <c r="E221" s="320"/>
      <c r="F221" s="321"/>
      <c r="G221" s="322">
        <f>SUM(G40:G220)</f>
        <v>0</v>
      </c>
      <c r="H221" s="323"/>
      <c r="I221" s="324">
        <f>SUM(I40:I220)</f>
        <v>48.079768557000008</v>
      </c>
      <c r="J221" s="323"/>
      <c r="K221" s="324">
        <f>SUM(K40:K220)</f>
        <v>-1.3652116000000002E-2</v>
      </c>
      <c r="O221" s="292">
        <v>4</v>
      </c>
      <c r="BA221" s="325">
        <f>SUM(BA40:BA220)</f>
        <v>0</v>
      </c>
      <c r="BB221" s="325">
        <f>SUM(BB40:BB220)</f>
        <v>0</v>
      </c>
      <c r="BC221" s="325">
        <f>SUM(BC40:BC220)</f>
        <v>0</v>
      </c>
      <c r="BD221" s="325">
        <f>SUM(BD40:BD220)</f>
        <v>0</v>
      </c>
      <c r="BE221" s="325">
        <f>SUM(BE40:BE220)</f>
        <v>0</v>
      </c>
    </row>
    <row r="222" spans="1:80" x14ac:dyDescent="0.2">
      <c r="A222" s="282" t="s">
        <v>97</v>
      </c>
      <c r="B222" s="283" t="s">
        <v>347</v>
      </c>
      <c r="C222" s="284" t="s">
        <v>348</v>
      </c>
      <c r="D222" s="285"/>
      <c r="E222" s="286"/>
      <c r="F222" s="286"/>
      <c r="G222" s="287"/>
      <c r="H222" s="288"/>
      <c r="I222" s="289"/>
      <c r="J222" s="290"/>
      <c r="K222" s="291"/>
      <c r="O222" s="292">
        <v>1</v>
      </c>
    </row>
    <row r="223" spans="1:80" x14ac:dyDescent="0.2">
      <c r="A223" s="293">
        <v>27</v>
      </c>
      <c r="B223" s="294" t="s">
        <v>350</v>
      </c>
      <c r="C223" s="295" t="s">
        <v>351</v>
      </c>
      <c r="D223" s="296" t="s">
        <v>201</v>
      </c>
      <c r="E223" s="297">
        <v>1763.4369999999999</v>
      </c>
      <c r="F223" s="297">
        <v>0</v>
      </c>
      <c r="G223" s="298">
        <f>E223*F223</f>
        <v>0</v>
      </c>
      <c r="H223" s="299">
        <v>1.8380000000000001E-2</v>
      </c>
      <c r="I223" s="300">
        <f>E223*H223</f>
        <v>32.411972059999997</v>
      </c>
      <c r="J223" s="299">
        <v>0</v>
      </c>
      <c r="K223" s="300">
        <f>E223*J223</f>
        <v>0</v>
      </c>
      <c r="O223" s="292">
        <v>2</v>
      </c>
      <c r="AA223" s="261">
        <v>1</v>
      </c>
      <c r="AB223" s="261">
        <v>1</v>
      </c>
      <c r="AC223" s="261">
        <v>1</v>
      </c>
      <c r="AZ223" s="261">
        <v>1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1</v>
      </c>
      <c r="CB223" s="292">
        <v>1</v>
      </c>
    </row>
    <row r="224" spans="1:80" x14ac:dyDescent="0.2">
      <c r="A224" s="301"/>
      <c r="B224" s="308"/>
      <c r="C224" s="309" t="s">
        <v>352</v>
      </c>
      <c r="D224" s="310"/>
      <c r="E224" s="311">
        <v>155.4665</v>
      </c>
      <c r="F224" s="312"/>
      <c r="G224" s="313"/>
      <c r="H224" s="314"/>
      <c r="I224" s="306"/>
      <c r="J224" s="315"/>
      <c r="K224" s="306"/>
      <c r="M224" s="307" t="s">
        <v>352</v>
      </c>
      <c r="O224" s="292"/>
    </row>
    <row r="225" spans="1:80" x14ac:dyDescent="0.2">
      <c r="A225" s="301"/>
      <c r="B225" s="308"/>
      <c r="C225" s="309" t="s">
        <v>353</v>
      </c>
      <c r="D225" s="310"/>
      <c r="E225" s="311">
        <v>301.85550000000001</v>
      </c>
      <c r="F225" s="312"/>
      <c r="G225" s="313"/>
      <c r="H225" s="314"/>
      <c r="I225" s="306"/>
      <c r="J225" s="315"/>
      <c r="K225" s="306"/>
      <c r="M225" s="307" t="s">
        <v>353</v>
      </c>
      <c r="O225" s="292"/>
    </row>
    <row r="226" spans="1:80" x14ac:dyDescent="0.2">
      <c r="A226" s="301"/>
      <c r="B226" s="308"/>
      <c r="C226" s="309" t="s">
        <v>354</v>
      </c>
      <c r="D226" s="310"/>
      <c r="E226" s="311">
        <v>354.13</v>
      </c>
      <c r="F226" s="312"/>
      <c r="G226" s="313"/>
      <c r="H226" s="314"/>
      <c r="I226" s="306"/>
      <c r="J226" s="315"/>
      <c r="K226" s="306"/>
      <c r="M226" s="307" t="s">
        <v>354</v>
      </c>
      <c r="O226" s="292"/>
    </row>
    <row r="227" spans="1:80" ht="22.5" x14ac:dyDescent="0.2">
      <c r="A227" s="301"/>
      <c r="B227" s="308"/>
      <c r="C227" s="309" t="s">
        <v>355</v>
      </c>
      <c r="D227" s="310"/>
      <c r="E227" s="311">
        <v>416.42500000000001</v>
      </c>
      <c r="F227" s="312"/>
      <c r="G227" s="313"/>
      <c r="H227" s="314"/>
      <c r="I227" s="306"/>
      <c r="J227" s="315"/>
      <c r="K227" s="306"/>
      <c r="M227" s="307" t="s">
        <v>355</v>
      </c>
      <c r="O227" s="292"/>
    </row>
    <row r="228" spans="1:80" x14ac:dyDescent="0.2">
      <c r="A228" s="301"/>
      <c r="B228" s="308"/>
      <c r="C228" s="309" t="s">
        <v>356</v>
      </c>
      <c r="D228" s="310"/>
      <c r="E228" s="311">
        <v>394.44</v>
      </c>
      <c r="F228" s="312"/>
      <c r="G228" s="313"/>
      <c r="H228" s="314"/>
      <c r="I228" s="306"/>
      <c r="J228" s="315"/>
      <c r="K228" s="306"/>
      <c r="M228" s="307" t="s">
        <v>356</v>
      </c>
      <c r="O228" s="292"/>
    </row>
    <row r="229" spans="1:80" x14ac:dyDescent="0.2">
      <c r="A229" s="301"/>
      <c r="B229" s="308"/>
      <c r="C229" s="309" t="s">
        <v>357</v>
      </c>
      <c r="D229" s="310"/>
      <c r="E229" s="311">
        <v>61.74</v>
      </c>
      <c r="F229" s="312"/>
      <c r="G229" s="313"/>
      <c r="H229" s="314"/>
      <c r="I229" s="306"/>
      <c r="J229" s="315"/>
      <c r="K229" s="306"/>
      <c r="M229" s="307" t="s">
        <v>357</v>
      </c>
      <c r="O229" s="292"/>
    </row>
    <row r="230" spans="1:80" x14ac:dyDescent="0.2">
      <c r="A230" s="301"/>
      <c r="B230" s="308"/>
      <c r="C230" s="309" t="s">
        <v>358</v>
      </c>
      <c r="D230" s="310"/>
      <c r="E230" s="311">
        <v>79.38</v>
      </c>
      <c r="F230" s="312"/>
      <c r="G230" s="313"/>
      <c r="H230" s="314"/>
      <c r="I230" s="306"/>
      <c r="J230" s="315"/>
      <c r="K230" s="306"/>
      <c r="M230" s="307" t="s">
        <v>358</v>
      </c>
      <c r="O230" s="292"/>
    </row>
    <row r="231" spans="1:80" x14ac:dyDescent="0.2">
      <c r="A231" s="293">
        <v>28</v>
      </c>
      <c r="B231" s="294" t="s">
        <v>359</v>
      </c>
      <c r="C231" s="295" t="s">
        <v>360</v>
      </c>
      <c r="D231" s="296" t="s">
        <v>201</v>
      </c>
      <c r="E231" s="297">
        <v>86.73</v>
      </c>
      <c r="F231" s="297">
        <v>0</v>
      </c>
      <c r="G231" s="298">
        <f>E231*F231</f>
        <v>0</v>
      </c>
      <c r="H231" s="299">
        <v>2.426E-2</v>
      </c>
      <c r="I231" s="300">
        <f>E231*H231</f>
        <v>2.1040698</v>
      </c>
      <c r="J231" s="299">
        <v>0</v>
      </c>
      <c r="K231" s="300">
        <f>E231*J231</f>
        <v>0</v>
      </c>
      <c r="O231" s="292">
        <v>2</v>
      </c>
      <c r="AA231" s="261">
        <v>1</v>
      </c>
      <c r="AB231" s="261">
        <v>1</v>
      </c>
      <c r="AC231" s="261">
        <v>1</v>
      </c>
      <c r="AZ231" s="261">
        <v>1</v>
      </c>
      <c r="BA231" s="261">
        <f>IF(AZ231=1,G231,0)</f>
        <v>0</v>
      </c>
      <c r="BB231" s="261">
        <f>IF(AZ231=2,G231,0)</f>
        <v>0</v>
      </c>
      <c r="BC231" s="261">
        <f>IF(AZ231=3,G231,0)</f>
        <v>0</v>
      </c>
      <c r="BD231" s="261">
        <f>IF(AZ231=4,G231,0)</f>
        <v>0</v>
      </c>
      <c r="BE231" s="261">
        <f>IF(AZ231=5,G231,0)</f>
        <v>0</v>
      </c>
      <c r="CA231" s="292">
        <v>1</v>
      </c>
      <c r="CB231" s="292">
        <v>1</v>
      </c>
    </row>
    <row r="232" spans="1:80" x14ac:dyDescent="0.2">
      <c r="A232" s="301"/>
      <c r="B232" s="302"/>
      <c r="C232" s="303" t="s">
        <v>361</v>
      </c>
      <c r="D232" s="304"/>
      <c r="E232" s="304"/>
      <c r="F232" s="304"/>
      <c r="G232" s="305"/>
      <c r="I232" s="306"/>
      <c r="K232" s="306"/>
      <c r="L232" s="307" t="s">
        <v>361</v>
      </c>
      <c r="O232" s="292">
        <v>3</v>
      </c>
    </row>
    <row r="233" spans="1:80" x14ac:dyDescent="0.2">
      <c r="A233" s="301"/>
      <c r="B233" s="308"/>
      <c r="C233" s="309" t="s">
        <v>362</v>
      </c>
      <c r="D233" s="310"/>
      <c r="E233" s="311">
        <v>51.45</v>
      </c>
      <c r="F233" s="312"/>
      <c r="G233" s="313"/>
      <c r="H233" s="314"/>
      <c r="I233" s="306"/>
      <c r="J233" s="315"/>
      <c r="K233" s="306"/>
      <c r="M233" s="307" t="s">
        <v>362</v>
      </c>
      <c r="O233" s="292"/>
    </row>
    <row r="234" spans="1:80" x14ac:dyDescent="0.2">
      <c r="A234" s="301"/>
      <c r="B234" s="308"/>
      <c r="C234" s="309" t="s">
        <v>363</v>
      </c>
      <c r="D234" s="310"/>
      <c r="E234" s="311">
        <v>35.28</v>
      </c>
      <c r="F234" s="312"/>
      <c r="G234" s="313"/>
      <c r="H234" s="314"/>
      <c r="I234" s="306"/>
      <c r="J234" s="315"/>
      <c r="K234" s="306"/>
      <c r="M234" s="307" t="s">
        <v>363</v>
      </c>
      <c r="O234" s="292"/>
    </row>
    <row r="235" spans="1:80" x14ac:dyDescent="0.2">
      <c r="A235" s="293">
        <v>29</v>
      </c>
      <c r="B235" s="294" t="s">
        <v>364</v>
      </c>
      <c r="C235" s="295" t="s">
        <v>365</v>
      </c>
      <c r="D235" s="296" t="s">
        <v>201</v>
      </c>
      <c r="E235" s="297">
        <v>3526.8739999999998</v>
      </c>
      <c r="F235" s="297">
        <v>0</v>
      </c>
      <c r="G235" s="298">
        <f>E235*F235</f>
        <v>0</v>
      </c>
      <c r="H235" s="299">
        <v>8.0000000000000004E-4</v>
      </c>
      <c r="I235" s="300">
        <f>E235*H235</f>
        <v>2.8214991999999999</v>
      </c>
      <c r="J235" s="299">
        <v>0</v>
      </c>
      <c r="K235" s="300">
        <f>E235*J235</f>
        <v>0</v>
      </c>
      <c r="O235" s="292">
        <v>2</v>
      </c>
      <c r="AA235" s="261">
        <v>1</v>
      </c>
      <c r="AB235" s="261">
        <v>1</v>
      </c>
      <c r="AC235" s="261">
        <v>1</v>
      </c>
      <c r="AZ235" s="261">
        <v>1</v>
      </c>
      <c r="BA235" s="261">
        <f>IF(AZ235=1,G235,0)</f>
        <v>0</v>
      </c>
      <c r="BB235" s="261">
        <f>IF(AZ235=2,G235,0)</f>
        <v>0</v>
      </c>
      <c r="BC235" s="261">
        <f>IF(AZ235=3,G235,0)</f>
        <v>0</v>
      </c>
      <c r="BD235" s="261">
        <f>IF(AZ235=4,G235,0)</f>
        <v>0</v>
      </c>
      <c r="BE235" s="261">
        <f>IF(AZ235=5,G235,0)</f>
        <v>0</v>
      </c>
      <c r="CA235" s="292">
        <v>1</v>
      </c>
      <c r="CB235" s="292">
        <v>1</v>
      </c>
    </row>
    <row r="236" spans="1:80" x14ac:dyDescent="0.2">
      <c r="A236" s="301"/>
      <c r="B236" s="302"/>
      <c r="C236" s="303">
        <v>2</v>
      </c>
      <c r="D236" s="304"/>
      <c r="E236" s="304"/>
      <c r="F236" s="304"/>
      <c r="G236" s="305"/>
      <c r="I236" s="306"/>
      <c r="K236" s="306"/>
      <c r="L236" s="307">
        <v>2</v>
      </c>
      <c r="O236" s="292">
        <v>3</v>
      </c>
    </row>
    <row r="237" spans="1:80" x14ac:dyDescent="0.2">
      <c r="A237" s="301"/>
      <c r="B237" s="302"/>
      <c r="C237" s="303" t="s">
        <v>366</v>
      </c>
      <c r="D237" s="304"/>
      <c r="E237" s="304"/>
      <c r="F237" s="304"/>
      <c r="G237" s="305"/>
      <c r="I237" s="306"/>
      <c r="K237" s="306"/>
      <c r="L237" s="307" t="s">
        <v>366</v>
      </c>
      <c r="O237" s="292">
        <v>3</v>
      </c>
    </row>
    <row r="238" spans="1:80" x14ac:dyDescent="0.2">
      <c r="A238" s="301"/>
      <c r="B238" s="308"/>
      <c r="C238" s="309" t="s">
        <v>367</v>
      </c>
      <c r="D238" s="310"/>
      <c r="E238" s="311">
        <v>3526.8739999999998</v>
      </c>
      <c r="F238" s="312"/>
      <c r="G238" s="313"/>
      <c r="H238" s="314"/>
      <c r="I238" s="306"/>
      <c r="J238" s="315"/>
      <c r="K238" s="306"/>
      <c r="M238" s="307" t="s">
        <v>367</v>
      </c>
      <c r="O238" s="292"/>
    </row>
    <row r="239" spans="1:80" x14ac:dyDescent="0.2">
      <c r="A239" s="293">
        <v>30</v>
      </c>
      <c r="B239" s="294" t="s">
        <v>368</v>
      </c>
      <c r="C239" s="295" t="s">
        <v>369</v>
      </c>
      <c r="D239" s="296" t="s">
        <v>201</v>
      </c>
      <c r="E239" s="297">
        <v>173.46</v>
      </c>
      <c r="F239" s="297">
        <v>0</v>
      </c>
      <c r="G239" s="298">
        <f>E239*F239</f>
        <v>0</v>
      </c>
      <c r="H239" s="299">
        <v>1.0200000000000001E-3</v>
      </c>
      <c r="I239" s="300">
        <f>E239*H239</f>
        <v>0.17692920000000001</v>
      </c>
      <c r="J239" s="299">
        <v>0</v>
      </c>
      <c r="K239" s="300">
        <f>E239*J239</f>
        <v>0</v>
      </c>
      <c r="O239" s="292">
        <v>2</v>
      </c>
      <c r="AA239" s="261">
        <v>1</v>
      </c>
      <c r="AB239" s="261">
        <v>1</v>
      </c>
      <c r="AC239" s="261">
        <v>1</v>
      </c>
      <c r="AZ239" s="261">
        <v>1</v>
      </c>
      <c r="BA239" s="261">
        <f>IF(AZ239=1,G239,0)</f>
        <v>0</v>
      </c>
      <c r="BB239" s="261">
        <f>IF(AZ239=2,G239,0)</f>
        <v>0</v>
      </c>
      <c r="BC239" s="261">
        <f>IF(AZ239=3,G239,0)</f>
        <v>0</v>
      </c>
      <c r="BD239" s="261">
        <f>IF(AZ239=4,G239,0)</f>
        <v>0</v>
      </c>
      <c r="BE239" s="261">
        <f>IF(AZ239=5,G239,0)</f>
        <v>0</v>
      </c>
      <c r="CA239" s="292">
        <v>1</v>
      </c>
      <c r="CB239" s="292">
        <v>1</v>
      </c>
    </row>
    <row r="240" spans="1:80" x14ac:dyDescent="0.2">
      <c r="A240" s="301"/>
      <c r="B240" s="308"/>
      <c r="C240" s="309" t="s">
        <v>370</v>
      </c>
      <c r="D240" s="310"/>
      <c r="E240" s="311">
        <v>173.46</v>
      </c>
      <c r="F240" s="312"/>
      <c r="G240" s="313"/>
      <c r="H240" s="314"/>
      <c r="I240" s="306"/>
      <c r="J240" s="315"/>
      <c r="K240" s="306"/>
      <c r="M240" s="307" t="s">
        <v>370</v>
      </c>
      <c r="O240" s="292"/>
    </row>
    <row r="241" spans="1:80" x14ac:dyDescent="0.2">
      <c r="A241" s="293">
        <v>31</v>
      </c>
      <c r="B241" s="294" t="s">
        <v>371</v>
      </c>
      <c r="C241" s="295" t="s">
        <v>372</v>
      </c>
      <c r="D241" s="296" t="s">
        <v>201</v>
      </c>
      <c r="E241" s="297">
        <v>1763.4369999999999</v>
      </c>
      <c r="F241" s="297">
        <v>0</v>
      </c>
      <c r="G241" s="298">
        <f>E241*F241</f>
        <v>0</v>
      </c>
      <c r="H241" s="299">
        <v>0</v>
      </c>
      <c r="I241" s="300">
        <f>E241*H241</f>
        <v>0</v>
      </c>
      <c r="J241" s="299">
        <v>0</v>
      </c>
      <c r="K241" s="300">
        <f>E241*J241</f>
        <v>0</v>
      </c>
      <c r="O241" s="292">
        <v>2</v>
      </c>
      <c r="AA241" s="261">
        <v>1</v>
      </c>
      <c r="AB241" s="261">
        <v>1</v>
      </c>
      <c r="AC241" s="261">
        <v>1</v>
      </c>
      <c r="AZ241" s="261">
        <v>1</v>
      </c>
      <c r="BA241" s="261">
        <f>IF(AZ241=1,G241,0)</f>
        <v>0</v>
      </c>
      <c r="BB241" s="261">
        <f>IF(AZ241=2,G241,0)</f>
        <v>0</v>
      </c>
      <c r="BC241" s="261">
        <f>IF(AZ241=3,G241,0)</f>
        <v>0</v>
      </c>
      <c r="BD241" s="261">
        <f>IF(AZ241=4,G241,0)</f>
        <v>0</v>
      </c>
      <c r="BE241" s="261">
        <f>IF(AZ241=5,G241,0)</f>
        <v>0</v>
      </c>
      <c r="CA241" s="292">
        <v>1</v>
      </c>
      <c r="CB241" s="292">
        <v>1</v>
      </c>
    </row>
    <row r="242" spans="1:80" x14ac:dyDescent="0.2">
      <c r="A242" s="301"/>
      <c r="B242" s="308"/>
      <c r="C242" s="309" t="s">
        <v>373</v>
      </c>
      <c r="D242" s="310"/>
      <c r="E242" s="311">
        <v>1763.4369999999999</v>
      </c>
      <c r="F242" s="312"/>
      <c r="G242" s="313"/>
      <c r="H242" s="314"/>
      <c r="I242" s="306"/>
      <c r="J242" s="315"/>
      <c r="K242" s="306"/>
      <c r="M242" s="336">
        <v>17634370</v>
      </c>
      <c r="O242" s="292"/>
    </row>
    <row r="243" spans="1:80" x14ac:dyDescent="0.2">
      <c r="A243" s="293">
        <v>32</v>
      </c>
      <c r="B243" s="294" t="s">
        <v>374</v>
      </c>
      <c r="C243" s="295" t="s">
        <v>375</v>
      </c>
      <c r="D243" s="296" t="s">
        <v>201</v>
      </c>
      <c r="E243" s="297">
        <v>86.73</v>
      </c>
      <c r="F243" s="297">
        <v>0</v>
      </c>
      <c r="G243" s="298">
        <f>E243*F243</f>
        <v>0</v>
      </c>
      <c r="H243" s="299">
        <v>0</v>
      </c>
      <c r="I243" s="300">
        <f>E243*H243</f>
        <v>0</v>
      </c>
      <c r="J243" s="299">
        <v>0</v>
      </c>
      <c r="K243" s="300">
        <f>E243*J243</f>
        <v>0</v>
      </c>
      <c r="O243" s="292">
        <v>2</v>
      </c>
      <c r="AA243" s="261">
        <v>1</v>
      </c>
      <c r="AB243" s="261">
        <v>1</v>
      </c>
      <c r="AC243" s="261">
        <v>1</v>
      </c>
      <c r="AZ243" s="261">
        <v>1</v>
      </c>
      <c r="BA243" s="261">
        <f>IF(AZ243=1,G243,0)</f>
        <v>0</v>
      </c>
      <c r="BB243" s="261">
        <f>IF(AZ243=2,G243,0)</f>
        <v>0</v>
      </c>
      <c r="BC243" s="261">
        <f>IF(AZ243=3,G243,0)</f>
        <v>0</v>
      </c>
      <c r="BD243" s="261">
        <f>IF(AZ243=4,G243,0)</f>
        <v>0</v>
      </c>
      <c r="BE243" s="261">
        <f>IF(AZ243=5,G243,0)</f>
        <v>0</v>
      </c>
      <c r="CA243" s="292">
        <v>1</v>
      </c>
      <c r="CB243" s="292">
        <v>1</v>
      </c>
    </row>
    <row r="244" spans="1:80" x14ac:dyDescent="0.2">
      <c r="A244" s="301"/>
      <c r="B244" s="308"/>
      <c r="C244" s="309" t="s">
        <v>376</v>
      </c>
      <c r="D244" s="310"/>
      <c r="E244" s="311">
        <v>86.73</v>
      </c>
      <c r="F244" s="312"/>
      <c r="G244" s="313"/>
      <c r="H244" s="314"/>
      <c r="I244" s="306"/>
      <c r="J244" s="315"/>
      <c r="K244" s="306"/>
      <c r="M244" s="336">
        <v>867300</v>
      </c>
      <c r="O244" s="292"/>
    </row>
    <row r="245" spans="1:80" x14ac:dyDescent="0.2">
      <c r="A245" s="293">
        <v>33</v>
      </c>
      <c r="B245" s="294" t="s">
        <v>377</v>
      </c>
      <c r="C245" s="295" t="s">
        <v>378</v>
      </c>
      <c r="D245" s="296" t="s">
        <v>201</v>
      </c>
      <c r="E245" s="297">
        <v>851.76199999999994</v>
      </c>
      <c r="F245" s="297">
        <v>0</v>
      </c>
      <c r="G245" s="298">
        <f>E245*F245</f>
        <v>0</v>
      </c>
      <c r="H245" s="299">
        <v>0</v>
      </c>
      <c r="I245" s="300">
        <f>E245*H245</f>
        <v>0</v>
      </c>
      <c r="J245" s="299">
        <v>0</v>
      </c>
      <c r="K245" s="300">
        <f>E245*J245</f>
        <v>0</v>
      </c>
      <c r="O245" s="292">
        <v>2</v>
      </c>
      <c r="AA245" s="261">
        <v>1</v>
      </c>
      <c r="AB245" s="261">
        <v>1</v>
      </c>
      <c r="AC245" s="261">
        <v>1</v>
      </c>
      <c r="AZ245" s="261">
        <v>1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1</v>
      </c>
      <c r="CB245" s="292">
        <v>1</v>
      </c>
    </row>
    <row r="246" spans="1:80" x14ac:dyDescent="0.2">
      <c r="A246" s="301"/>
      <c r="B246" s="302"/>
      <c r="C246" s="303" t="s">
        <v>379</v>
      </c>
      <c r="D246" s="304"/>
      <c r="E246" s="304"/>
      <c r="F246" s="304"/>
      <c r="G246" s="305"/>
      <c r="I246" s="306"/>
      <c r="K246" s="306"/>
      <c r="L246" s="307" t="s">
        <v>379</v>
      </c>
      <c r="O246" s="292">
        <v>3</v>
      </c>
    </row>
    <row r="247" spans="1:80" x14ac:dyDescent="0.2">
      <c r="A247" s="301"/>
      <c r="B247" s="308"/>
      <c r="C247" s="309" t="s">
        <v>352</v>
      </c>
      <c r="D247" s="310"/>
      <c r="E247" s="311">
        <v>155.4665</v>
      </c>
      <c r="F247" s="312"/>
      <c r="G247" s="313"/>
      <c r="H247" s="314"/>
      <c r="I247" s="306"/>
      <c r="J247" s="315"/>
      <c r="K247" s="306"/>
      <c r="M247" s="307" t="s">
        <v>352</v>
      </c>
      <c r="O247" s="292"/>
    </row>
    <row r="248" spans="1:80" x14ac:dyDescent="0.2">
      <c r="A248" s="301"/>
      <c r="B248" s="308"/>
      <c r="C248" s="309" t="s">
        <v>353</v>
      </c>
      <c r="D248" s="310"/>
      <c r="E248" s="311">
        <v>301.85550000000001</v>
      </c>
      <c r="F248" s="312"/>
      <c r="G248" s="313"/>
      <c r="H248" s="314"/>
      <c r="I248" s="306"/>
      <c r="J248" s="315"/>
      <c r="K248" s="306"/>
      <c r="M248" s="307" t="s">
        <v>353</v>
      </c>
      <c r="O248" s="292"/>
    </row>
    <row r="249" spans="1:80" x14ac:dyDescent="0.2">
      <c r="A249" s="301"/>
      <c r="B249" s="308"/>
      <c r="C249" s="309" t="s">
        <v>356</v>
      </c>
      <c r="D249" s="310"/>
      <c r="E249" s="311">
        <v>394.44</v>
      </c>
      <c r="F249" s="312"/>
      <c r="G249" s="313"/>
      <c r="H249" s="314"/>
      <c r="I249" s="306"/>
      <c r="J249" s="315"/>
      <c r="K249" s="306"/>
      <c r="M249" s="307" t="s">
        <v>356</v>
      </c>
      <c r="O249" s="292"/>
    </row>
    <row r="250" spans="1:80" x14ac:dyDescent="0.2">
      <c r="A250" s="293">
        <v>34</v>
      </c>
      <c r="B250" s="294" t="s">
        <v>380</v>
      </c>
      <c r="C250" s="295" t="s">
        <v>381</v>
      </c>
      <c r="D250" s="296" t="s">
        <v>201</v>
      </c>
      <c r="E250" s="297">
        <v>1703.5239999999999</v>
      </c>
      <c r="F250" s="297">
        <v>0</v>
      </c>
      <c r="G250" s="298">
        <f>E250*F250</f>
        <v>0</v>
      </c>
      <c r="H250" s="299">
        <v>5.0000000000000002E-5</v>
      </c>
      <c r="I250" s="300">
        <f>E250*H250</f>
        <v>8.5176199999999994E-2</v>
      </c>
      <c r="J250" s="299">
        <v>0</v>
      </c>
      <c r="K250" s="300">
        <f>E250*J250</f>
        <v>0</v>
      </c>
      <c r="O250" s="292">
        <v>2</v>
      </c>
      <c r="AA250" s="261">
        <v>1</v>
      </c>
      <c r="AB250" s="261">
        <v>1</v>
      </c>
      <c r="AC250" s="261">
        <v>1</v>
      </c>
      <c r="AZ250" s="261">
        <v>1</v>
      </c>
      <c r="BA250" s="261">
        <f>IF(AZ250=1,G250,0)</f>
        <v>0</v>
      </c>
      <c r="BB250" s="261">
        <f>IF(AZ250=2,G250,0)</f>
        <v>0</v>
      </c>
      <c r="BC250" s="261">
        <f>IF(AZ250=3,G250,0)</f>
        <v>0</v>
      </c>
      <c r="BD250" s="261">
        <f>IF(AZ250=4,G250,0)</f>
        <v>0</v>
      </c>
      <c r="BE250" s="261">
        <f>IF(AZ250=5,G250,0)</f>
        <v>0</v>
      </c>
      <c r="CA250" s="292">
        <v>1</v>
      </c>
      <c r="CB250" s="292">
        <v>1</v>
      </c>
    </row>
    <row r="251" spans="1:80" x14ac:dyDescent="0.2">
      <c r="A251" s="301"/>
      <c r="B251" s="302"/>
      <c r="C251" s="303" t="s">
        <v>382</v>
      </c>
      <c r="D251" s="304"/>
      <c r="E251" s="304"/>
      <c r="F251" s="304"/>
      <c r="G251" s="305"/>
      <c r="I251" s="306"/>
      <c r="K251" s="306"/>
      <c r="L251" s="307" t="s">
        <v>382</v>
      </c>
      <c r="O251" s="292">
        <v>3</v>
      </c>
    </row>
    <row r="252" spans="1:80" x14ac:dyDescent="0.2">
      <c r="A252" s="301"/>
      <c r="B252" s="308"/>
      <c r="C252" s="309" t="s">
        <v>383</v>
      </c>
      <c r="D252" s="310"/>
      <c r="E252" s="311">
        <v>1703.5239999999999</v>
      </c>
      <c r="F252" s="312"/>
      <c r="G252" s="313"/>
      <c r="H252" s="314"/>
      <c r="I252" s="306"/>
      <c r="J252" s="315"/>
      <c r="K252" s="306"/>
      <c r="M252" s="307" t="s">
        <v>383</v>
      </c>
      <c r="O252" s="292"/>
    </row>
    <row r="253" spans="1:80" x14ac:dyDescent="0.2">
      <c r="A253" s="293">
        <v>35</v>
      </c>
      <c r="B253" s="294" t="s">
        <v>384</v>
      </c>
      <c r="C253" s="295" t="s">
        <v>385</v>
      </c>
      <c r="D253" s="296" t="s">
        <v>201</v>
      </c>
      <c r="E253" s="297">
        <v>851.76199999999994</v>
      </c>
      <c r="F253" s="297">
        <v>0</v>
      </c>
      <c r="G253" s="298">
        <f>E253*F253</f>
        <v>0</v>
      </c>
      <c r="H253" s="299">
        <v>0</v>
      </c>
      <c r="I253" s="300">
        <f>E253*H253</f>
        <v>0</v>
      </c>
      <c r="J253" s="299">
        <v>0</v>
      </c>
      <c r="K253" s="300">
        <f>E253*J253</f>
        <v>0</v>
      </c>
      <c r="O253" s="292">
        <v>2</v>
      </c>
      <c r="AA253" s="261">
        <v>1</v>
      </c>
      <c r="AB253" s="261">
        <v>1</v>
      </c>
      <c r="AC253" s="261">
        <v>1</v>
      </c>
      <c r="AZ253" s="261">
        <v>1</v>
      </c>
      <c r="BA253" s="261">
        <f>IF(AZ253=1,G253,0)</f>
        <v>0</v>
      </c>
      <c r="BB253" s="261">
        <f>IF(AZ253=2,G253,0)</f>
        <v>0</v>
      </c>
      <c r="BC253" s="261">
        <f>IF(AZ253=3,G253,0)</f>
        <v>0</v>
      </c>
      <c r="BD253" s="261">
        <f>IF(AZ253=4,G253,0)</f>
        <v>0</v>
      </c>
      <c r="BE253" s="261">
        <f>IF(AZ253=5,G253,0)</f>
        <v>0</v>
      </c>
      <c r="CA253" s="292">
        <v>1</v>
      </c>
      <c r="CB253" s="292">
        <v>1</v>
      </c>
    </row>
    <row r="254" spans="1:80" x14ac:dyDescent="0.2">
      <c r="A254" s="301"/>
      <c r="B254" s="308"/>
      <c r="C254" s="309" t="s">
        <v>386</v>
      </c>
      <c r="D254" s="310"/>
      <c r="E254" s="311">
        <v>851.76199999999994</v>
      </c>
      <c r="F254" s="312"/>
      <c r="G254" s="313"/>
      <c r="H254" s="314"/>
      <c r="I254" s="306"/>
      <c r="J254" s="315"/>
      <c r="K254" s="306"/>
      <c r="M254" s="336">
        <v>8517620</v>
      </c>
      <c r="O254" s="292"/>
    </row>
    <row r="255" spans="1:80" x14ac:dyDescent="0.2">
      <c r="A255" s="293">
        <v>36</v>
      </c>
      <c r="B255" s="294" t="s">
        <v>387</v>
      </c>
      <c r="C255" s="295" t="s">
        <v>388</v>
      </c>
      <c r="D255" s="296" t="s">
        <v>188</v>
      </c>
      <c r="E255" s="297">
        <v>4</v>
      </c>
      <c r="F255" s="297">
        <v>0</v>
      </c>
      <c r="G255" s="298">
        <f>E255*F255</f>
        <v>0</v>
      </c>
      <c r="H255" s="299">
        <v>2.2790000000000001E-2</v>
      </c>
      <c r="I255" s="300">
        <f>E255*H255</f>
        <v>9.1160000000000005E-2</v>
      </c>
      <c r="J255" s="299">
        <v>0</v>
      </c>
      <c r="K255" s="300">
        <f>E255*J255</f>
        <v>0</v>
      </c>
      <c r="O255" s="292">
        <v>2</v>
      </c>
      <c r="AA255" s="261">
        <v>1</v>
      </c>
      <c r="AB255" s="261">
        <v>1</v>
      </c>
      <c r="AC255" s="261">
        <v>1</v>
      </c>
      <c r="AZ255" s="261">
        <v>1</v>
      </c>
      <c r="BA255" s="261">
        <f>IF(AZ255=1,G255,0)</f>
        <v>0</v>
      </c>
      <c r="BB255" s="261">
        <f>IF(AZ255=2,G255,0)</f>
        <v>0</v>
      </c>
      <c r="BC255" s="261">
        <f>IF(AZ255=3,G255,0)</f>
        <v>0</v>
      </c>
      <c r="BD255" s="261">
        <f>IF(AZ255=4,G255,0)</f>
        <v>0</v>
      </c>
      <c r="BE255" s="261">
        <f>IF(AZ255=5,G255,0)</f>
        <v>0</v>
      </c>
      <c r="CA255" s="292">
        <v>1</v>
      </c>
      <c r="CB255" s="292">
        <v>1</v>
      </c>
    </row>
    <row r="256" spans="1:80" x14ac:dyDescent="0.2">
      <c r="A256" s="301"/>
      <c r="B256" s="308"/>
      <c r="C256" s="309" t="s">
        <v>389</v>
      </c>
      <c r="D256" s="310"/>
      <c r="E256" s="311">
        <v>2</v>
      </c>
      <c r="F256" s="312"/>
      <c r="G256" s="313"/>
      <c r="H256" s="314"/>
      <c r="I256" s="306"/>
      <c r="J256" s="315"/>
      <c r="K256" s="306"/>
      <c r="M256" s="307" t="s">
        <v>389</v>
      </c>
      <c r="O256" s="292"/>
    </row>
    <row r="257" spans="1:80" x14ac:dyDescent="0.2">
      <c r="A257" s="301"/>
      <c r="B257" s="308"/>
      <c r="C257" s="309" t="s">
        <v>390</v>
      </c>
      <c r="D257" s="310"/>
      <c r="E257" s="311">
        <v>2</v>
      </c>
      <c r="F257" s="312"/>
      <c r="G257" s="313"/>
      <c r="H257" s="314"/>
      <c r="I257" s="306"/>
      <c r="J257" s="315"/>
      <c r="K257" s="306"/>
      <c r="M257" s="307" t="s">
        <v>390</v>
      </c>
      <c r="O257" s="292"/>
    </row>
    <row r="258" spans="1:80" x14ac:dyDescent="0.2">
      <c r="A258" s="293">
        <v>37</v>
      </c>
      <c r="B258" s="294" t="s">
        <v>391</v>
      </c>
      <c r="C258" s="295" t="s">
        <v>392</v>
      </c>
      <c r="D258" s="296" t="s">
        <v>188</v>
      </c>
      <c r="E258" s="297">
        <v>8</v>
      </c>
      <c r="F258" s="297">
        <v>0</v>
      </c>
      <c r="G258" s="298">
        <f>E258*F258</f>
        <v>0</v>
      </c>
      <c r="H258" s="299">
        <v>1.7600000000000001E-3</v>
      </c>
      <c r="I258" s="300">
        <f>E258*H258</f>
        <v>1.4080000000000001E-2</v>
      </c>
      <c r="J258" s="299">
        <v>0</v>
      </c>
      <c r="K258" s="300">
        <f>E258*J258</f>
        <v>0</v>
      </c>
      <c r="O258" s="292">
        <v>2</v>
      </c>
      <c r="AA258" s="261">
        <v>1</v>
      </c>
      <c r="AB258" s="261">
        <v>1</v>
      </c>
      <c r="AC258" s="261">
        <v>1</v>
      </c>
      <c r="AZ258" s="261">
        <v>1</v>
      </c>
      <c r="BA258" s="261">
        <f>IF(AZ258=1,G258,0)</f>
        <v>0</v>
      </c>
      <c r="BB258" s="261">
        <f>IF(AZ258=2,G258,0)</f>
        <v>0</v>
      </c>
      <c r="BC258" s="261">
        <f>IF(AZ258=3,G258,0)</f>
        <v>0</v>
      </c>
      <c r="BD258" s="261">
        <f>IF(AZ258=4,G258,0)</f>
        <v>0</v>
      </c>
      <c r="BE258" s="261">
        <f>IF(AZ258=5,G258,0)</f>
        <v>0</v>
      </c>
      <c r="CA258" s="292">
        <v>1</v>
      </c>
      <c r="CB258" s="292">
        <v>1</v>
      </c>
    </row>
    <row r="259" spans="1:80" x14ac:dyDescent="0.2">
      <c r="A259" s="301"/>
      <c r="B259" s="302"/>
      <c r="C259" s="303" t="s">
        <v>382</v>
      </c>
      <c r="D259" s="304"/>
      <c r="E259" s="304"/>
      <c r="F259" s="304"/>
      <c r="G259" s="305"/>
      <c r="I259" s="306"/>
      <c r="K259" s="306"/>
      <c r="L259" s="307" t="s">
        <v>382</v>
      </c>
      <c r="O259" s="292">
        <v>3</v>
      </c>
    </row>
    <row r="260" spans="1:80" x14ac:dyDescent="0.2">
      <c r="A260" s="301"/>
      <c r="B260" s="308"/>
      <c r="C260" s="309" t="s">
        <v>393</v>
      </c>
      <c r="D260" s="310"/>
      <c r="E260" s="311">
        <v>8</v>
      </c>
      <c r="F260" s="312"/>
      <c r="G260" s="313"/>
      <c r="H260" s="314"/>
      <c r="I260" s="306"/>
      <c r="J260" s="315"/>
      <c r="K260" s="306"/>
      <c r="M260" s="307" t="s">
        <v>393</v>
      </c>
      <c r="O260" s="292"/>
    </row>
    <row r="261" spans="1:80" x14ac:dyDescent="0.2">
      <c r="A261" s="293">
        <v>38</v>
      </c>
      <c r="B261" s="294" t="s">
        <v>394</v>
      </c>
      <c r="C261" s="295" t="s">
        <v>395</v>
      </c>
      <c r="D261" s="296" t="s">
        <v>188</v>
      </c>
      <c r="E261" s="297">
        <v>4</v>
      </c>
      <c r="F261" s="297">
        <v>0</v>
      </c>
      <c r="G261" s="298">
        <f>E261*F261</f>
        <v>0</v>
      </c>
      <c r="H261" s="299">
        <v>0</v>
      </c>
      <c r="I261" s="300">
        <f>E261*H261</f>
        <v>0</v>
      </c>
      <c r="J261" s="299">
        <v>0</v>
      </c>
      <c r="K261" s="300">
        <f>E261*J261</f>
        <v>0</v>
      </c>
      <c r="O261" s="292">
        <v>2</v>
      </c>
      <c r="AA261" s="261">
        <v>1</v>
      </c>
      <c r="AB261" s="261">
        <v>1</v>
      </c>
      <c r="AC261" s="261">
        <v>1</v>
      </c>
      <c r="AZ261" s="261">
        <v>1</v>
      </c>
      <c r="BA261" s="261">
        <f>IF(AZ261=1,G261,0)</f>
        <v>0</v>
      </c>
      <c r="BB261" s="261">
        <f>IF(AZ261=2,G261,0)</f>
        <v>0</v>
      </c>
      <c r="BC261" s="261">
        <f>IF(AZ261=3,G261,0)</f>
        <v>0</v>
      </c>
      <c r="BD261" s="261">
        <f>IF(AZ261=4,G261,0)</f>
        <v>0</v>
      </c>
      <c r="BE261" s="261">
        <f>IF(AZ261=5,G261,0)</f>
        <v>0</v>
      </c>
      <c r="CA261" s="292">
        <v>1</v>
      </c>
      <c r="CB261" s="292">
        <v>1</v>
      </c>
    </row>
    <row r="262" spans="1:80" x14ac:dyDescent="0.2">
      <c r="A262" s="301"/>
      <c r="B262" s="308"/>
      <c r="C262" s="309" t="s">
        <v>396</v>
      </c>
      <c r="D262" s="310"/>
      <c r="E262" s="311">
        <v>4</v>
      </c>
      <c r="F262" s="312"/>
      <c r="G262" s="313"/>
      <c r="H262" s="314"/>
      <c r="I262" s="306"/>
      <c r="J262" s="315"/>
      <c r="K262" s="306"/>
      <c r="M262" s="307">
        <v>4</v>
      </c>
      <c r="O262" s="292"/>
    </row>
    <row r="263" spans="1:80" x14ac:dyDescent="0.2">
      <c r="A263" s="316"/>
      <c r="B263" s="317" t="s">
        <v>101</v>
      </c>
      <c r="C263" s="318" t="s">
        <v>349</v>
      </c>
      <c r="D263" s="319"/>
      <c r="E263" s="320"/>
      <c r="F263" s="321"/>
      <c r="G263" s="322">
        <f>SUM(G222:G262)</f>
        <v>0</v>
      </c>
      <c r="H263" s="323"/>
      <c r="I263" s="324">
        <f>SUM(I222:I262)</f>
        <v>37.704886459999997</v>
      </c>
      <c r="J263" s="323"/>
      <c r="K263" s="324">
        <f>SUM(K222:K262)</f>
        <v>0</v>
      </c>
      <c r="O263" s="292">
        <v>4</v>
      </c>
      <c r="BA263" s="325">
        <f>SUM(BA222:BA262)</f>
        <v>0</v>
      </c>
      <c r="BB263" s="325">
        <f>SUM(BB222:BB262)</f>
        <v>0</v>
      </c>
      <c r="BC263" s="325">
        <f>SUM(BC222:BC262)</f>
        <v>0</v>
      </c>
      <c r="BD263" s="325">
        <f>SUM(BD222:BD262)</f>
        <v>0</v>
      </c>
      <c r="BE263" s="325">
        <f>SUM(BE222:BE262)</f>
        <v>0</v>
      </c>
    </row>
    <row r="264" spans="1:80" x14ac:dyDescent="0.2">
      <c r="A264" s="282" t="s">
        <v>97</v>
      </c>
      <c r="B264" s="283" t="s">
        <v>397</v>
      </c>
      <c r="C264" s="284" t="s">
        <v>398</v>
      </c>
      <c r="D264" s="285"/>
      <c r="E264" s="286"/>
      <c r="F264" s="286"/>
      <c r="G264" s="287"/>
      <c r="H264" s="288"/>
      <c r="I264" s="289"/>
      <c r="J264" s="290"/>
      <c r="K264" s="291"/>
      <c r="O264" s="292">
        <v>1</v>
      </c>
    </row>
    <row r="265" spans="1:80" x14ac:dyDescent="0.2">
      <c r="A265" s="293">
        <v>39</v>
      </c>
      <c r="B265" s="294" t="s">
        <v>400</v>
      </c>
      <c r="C265" s="295" t="s">
        <v>401</v>
      </c>
      <c r="D265" s="296" t="s">
        <v>172</v>
      </c>
      <c r="E265" s="297">
        <v>3</v>
      </c>
      <c r="F265" s="297">
        <v>0</v>
      </c>
      <c r="G265" s="298">
        <f>E265*F265</f>
        <v>0</v>
      </c>
      <c r="H265" s="299">
        <v>0</v>
      </c>
      <c r="I265" s="300">
        <f>E265*H265</f>
        <v>0</v>
      </c>
      <c r="J265" s="299">
        <v>-5.0000000000000001E-4</v>
      </c>
      <c r="K265" s="300">
        <f>E265*J265</f>
        <v>-1.5E-3</v>
      </c>
      <c r="O265" s="292">
        <v>2</v>
      </c>
      <c r="AA265" s="261">
        <v>1</v>
      </c>
      <c r="AB265" s="261">
        <v>0</v>
      </c>
      <c r="AC265" s="261">
        <v>0</v>
      </c>
      <c r="AZ265" s="261">
        <v>1</v>
      </c>
      <c r="BA265" s="261">
        <f>IF(AZ265=1,G265,0)</f>
        <v>0</v>
      </c>
      <c r="BB265" s="261">
        <f>IF(AZ265=2,G265,0)</f>
        <v>0</v>
      </c>
      <c r="BC265" s="261">
        <f>IF(AZ265=3,G265,0)</f>
        <v>0</v>
      </c>
      <c r="BD265" s="261">
        <f>IF(AZ265=4,G265,0)</f>
        <v>0</v>
      </c>
      <c r="BE265" s="261">
        <f>IF(AZ265=5,G265,0)</f>
        <v>0</v>
      </c>
      <c r="CA265" s="292">
        <v>1</v>
      </c>
      <c r="CB265" s="292">
        <v>0</v>
      </c>
    </row>
    <row r="266" spans="1:80" x14ac:dyDescent="0.2">
      <c r="A266" s="301"/>
      <c r="B266" s="308"/>
      <c r="C266" s="309" t="s">
        <v>402</v>
      </c>
      <c r="D266" s="310"/>
      <c r="E266" s="311">
        <v>2</v>
      </c>
      <c r="F266" s="312"/>
      <c r="G266" s="313"/>
      <c r="H266" s="314"/>
      <c r="I266" s="306"/>
      <c r="J266" s="315"/>
      <c r="K266" s="306"/>
      <c r="M266" s="307" t="s">
        <v>402</v>
      </c>
      <c r="O266" s="292"/>
    </row>
    <row r="267" spans="1:80" x14ac:dyDescent="0.2">
      <c r="A267" s="301"/>
      <c r="B267" s="308"/>
      <c r="C267" s="309" t="s">
        <v>180</v>
      </c>
      <c r="D267" s="310"/>
      <c r="E267" s="311">
        <v>1</v>
      </c>
      <c r="F267" s="312"/>
      <c r="G267" s="313"/>
      <c r="H267" s="314"/>
      <c r="I267" s="306"/>
      <c r="J267" s="315"/>
      <c r="K267" s="306"/>
      <c r="M267" s="307" t="s">
        <v>180</v>
      </c>
      <c r="O267" s="292"/>
    </row>
    <row r="268" spans="1:80" ht="22.5" x14ac:dyDescent="0.2">
      <c r="A268" s="293">
        <v>40</v>
      </c>
      <c r="B268" s="294" t="s">
        <v>403</v>
      </c>
      <c r="C268" s="295" t="s">
        <v>404</v>
      </c>
      <c r="D268" s="296" t="s">
        <v>172</v>
      </c>
      <c r="E268" s="297">
        <v>4</v>
      </c>
      <c r="F268" s="297">
        <v>0</v>
      </c>
      <c r="G268" s="298">
        <f>E268*F268</f>
        <v>0</v>
      </c>
      <c r="H268" s="299">
        <v>0</v>
      </c>
      <c r="I268" s="300">
        <f>E268*H268</f>
        <v>0</v>
      </c>
      <c r="J268" s="299">
        <v>-5.0000000000000001E-4</v>
      </c>
      <c r="K268" s="300">
        <f>E268*J268</f>
        <v>-2E-3</v>
      </c>
      <c r="O268" s="292">
        <v>2</v>
      </c>
      <c r="AA268" s="261">
        <v>1</v>
      </c>
      <c r="AB268" s="261">
        <v>0</v>
      </c>
      <c r="AC268" s="261">
        <v>0</v>
      </c>
      <c r="AZ268" s="261">
        <v>1</v>
      </c>
      <c r="BA268" s="261">
        <f>IF(AZ268=1,G268,0)</f>
        <v>0</v>
      </c>
      <c r="BB268" s="261">
        <f>IF(AZ268=2,G268,0)</f>
        <v>0</v>
      </c>
      <c r="BC268" s="261">
        <f>IF(AZ268=3,G268,0)</f>
        <v>0</v>
      </c>
      <c r="BD268" s="261">
        <f>IF(AZ268=4,G268,0)</f>
        <v>0</v>
      </c>
      <c r="BE268" s="261">
        <f>IF(AZ268=5,G268,0)</f>
        <v>0</v>
      </c>
      <c r="CA268" s="292">
        <v>1</v>
      </c>
      <c r="CB268" s="292">
        <v>0</v>
      </c>
    </row>
    <row r="269" spans="1:80" x14ac:dyDescent="0.2">
      <c r="A269" s="301"/>
      <c r="B269" s="308"/>
      <c r="C269" s="309" t="s">
        <v>405</v>
      </c>
      <c r="D269" s="310"/>
      <c r="E269" s="311">
        <v>4</v>
      </c>
      <c r="F269" s="312"/>
      <c r="G269" s="313"/>
      <c r="H269" s="314"/>
      <c r="I269" s="306"/>
      <c r="J269" s="315"/>
      <c r="K269" s="306"/>
      <c r="M269" s="307" t="s">
        <v>405</v>
      </c>
      <c r="O269" s="292"/>
    </row>
    <row r="270" spans="1:80" x14ac:dyDescent="0.2">
      <c r="A270" s="293">
        <v>41</v>
      </c>
      <c r="B270" s="294" t="s">
        <v>406</v>
      </c>
      <c r="C270" s="295" t="s">
        <v>407</v>
      </c>
      <c r="D270" s="296" t="s">
        <v>201</v>
      </c>
      <c r="E270" s="297">
        <v>341.30290000000002</v>
      </c>
      <c r="F270" s="297">
        <v>0</v>
      </c>
      <c r="G270" s="298">
        <f>E270*F270</f>
        <v>0</v>
      </c>
      <c r="H270" s="299">
        <v>0</v>
      </c>
      <c r="I270" s="300">
        <f>E270*H270</f>
        <v>0</v>
      </c>
      <c r="J270" s="299">
        <v>0</v>
      </c>
      <c r="K270" s="300">
        <f>E270*J270</f>
        <v>0</v>
      </c>
      <c r="O270" s="292">
        <v>2</v>
      </c>
      <c r="AA270" s="261">
        <v>1</v>
      </c>
      <c r="AB270" s="261">
        <v>1</v>
      </c>
      <c r="AC270" s="261">
        <v>1</v>
      </c>
      <c r="AZ270" s="261">
        <v>1</v>
      </c>
      <c r="BA270" s="261">
        <f>IF(AZ270=1,G270,0)</f>
        <v>0</v>
      </c>
      <c r="BB270" s="261">
        <f>IF(AZ270=2,G270,0)</f>
        <v>0</v>
      </c>
      <c r="BC270" s="261">
        <f>IF(AZ270=3,G270,0)</f>
        <v>0</v>
      </c>
      <c r="BD270" s="261">
        <f>IF(AZ270=4,G270,0)</f>
        <v>0</v>
      </c>
      <c r="BE270" s="261">
        <f>IF(AZ270=5,G270,0)</f>
        <v>0</v>
      </c>
      <c r="CA270" s="292">
        <v>1</v>
      </c>
      <c r="CB270" s="292">
        <v>1</v>
      </c>
    </row>
    <row r="271" spans="1:80" x14ac:dyDescent="0.2">
      <c r="A271" s="301"/>
      <c r="B271" s="302"/>
      <c r="C271" s="303" t="s">
        <v>408</v>
      </c>
      <c r="D271" s="304"/>
      <c r="E271" s="304"/>
      <c r="F271" s="304"/>
      <c r="G271" s="305"/>
      <c r="I271" s="306"/>
      <c r="K271" s="306"/>
      <c r="L271" s="307" t="s">
        <v>408</v>
      </c>
      <c r="O271" s="292">
        <v>3</v>
      </c>
    </row>
    <row r="272" spans="1:80" ht="22.5" x14ac:dyDescent="0.2">
      <c r="A272" s="301"/>
      <c r="B272" s="308"/>
      <c r="C272" s="309" t="s">
        <v>241</v>
      </c>
      <c r="D272" s="310"/>
      <c r="E272" s="311">
        <v>99.995000000000005</v>
      </c>
      <c r="F272" s="312"/>
      <c r="G272" s="313"/>
      <c r="H272" s="314"/>
      <c r="I272" s="306"/>
      <c r="J272" s="315"/>
      <c r="K272" s="306"/>
      <c r="M272" s="307" t="s">
        <v>241</v>
      </c>
      <c r="O272" s="292"/>
    </row>
    <row r="273" spans="1:80" x14ac:dyDescent="0.2">
      <c r="A273" s="301"/>
      <c r="B273" s="308"/>
      <c r="C273" s="309" t="s">
        <v>242</v>
      </c>
      <c r="D273" s="310"/>
      <c r="E273" s="311">
        <v>9.9528999999999996</v>
      </c>
      <c r="F273" s="312"/>
      <c r="G273" s="313"/>
      <c r="H273" s="314"/>
      <c r="I273" s="306"/>
      <c r="J273" s="315"/>
      <c r="K273" s="306"/>
      <c r="M273" s="307" t="s">
        <v>242</v>
      </c>
      <c r="O273" s="292"/>
    </row>
    <row r="274" spans="1:80" ht="22.5" x14ac:dyDescent="0.2">
      <c r="A274" s="301"/>
      <c r="B274" s="308"/>
      <c r="C274" s="309" t="s">
        <v>243</v>
      </c>
      <c r="D274" s="310"/>
      <c r="E274" s="311">
        <v>51.86</v>
      </c>
      <c r="F274" s="312"/>
      <c r="G274" s="313"/>
      <c r="H274" s="314"/>
      <c r="I274" s="306"/>
      <c r="J274" s="315"/>
      <c r="K274" s="306"/>
      <c r="M274" s="307" t="s">
        <v>243</v>
      </c>
      <c r="O274" s="292"/>
    </row>
    <row r="275" spans="1:80" ht="22.5" x14ac:dyDescent="0.2">
      <c r="A275" s="301"/>
      <c r="B275" s="308"/>
      <c r="C275" s="309" t="s">
        <v>244</v>
      </c>
      <c r="D275" s="310"/>
      <c r="E275" s="311">
        <v>56.59</v>
      </c>
      <c r="F275" s="312"/>
      <c r="G275" s="313"/>
      <c r="H275" s="314"/>
      <c r="I275" s="306"/>
      <c r="J275" s="315"/>
      <c r="K275" s="306"/>
      <c r="M275" s="307" t="s">
        <v>244</v>
      </c>
      <c r="O275" s="292"/>
    </row>
    <row r="276" spans="1:80" x14ac:dyDescent="0.2">
      <c r="A276" s="301"/>
      <c r="B276" s="308"/>
      <c r="C276" s="309" t="s">
        <v>245</v>
      </c>
      <c r="D276" s="310"/>
      <c r="E276" s="311">
        <v>48.12</v>
      </c>
      <c r="F276" s="312"/>
      <c r="G276" s="313"/>
      <c r="H276" s="314"/>
      <c r="I276" s="306"/>
      <c r="J276" s="315"/>
      <c r="K276" s="306"/>
      <c r="M276" s="307" t="s">
        <v>245</v>
      </c>
      <c r="O276" s="292"/>
    </row>
    <row r="277" spans="1:80" ht="22.5" x14ac:dyDescent="0.2">
      <c r="A277" s="301"/>
      <c r="B277" s="308"/>
      <c r="C277" s="309" t="s">
        <v>246</v>
      </c>
      <c r="D277" s="310"/>
      <c r="E277" s="311">
        <v>52.89</v>
      </c>
      <c r="F277" s="312"/>
      <c r="G277" s="313"/>
      <c r="H277" s="314"/>
      <c r="I277" s="306"/>
      <c r="J277" s="315"/>
      <c r="K277" s="306"/>
      <c r="M277" s="307" t="s">
        <v>246</v>
      </c>
      <c r="O277" s="292"/>
    </row>
    <row r="278" spans="1:80" x14ac:dyDescent="0.2">
      <c r="A278" s="301"/>
      <c r="B278" s="308"/>
      <c r="C278" s="309" t="s">
        <v>247</v>
      </c>
      <c r="D278" s="310"/>
      <c r="E278" s="311">
        <v>7.665</v>
      </c>
      <c r="F278" s="312"/>
      <c r="G278" s="313"/>
      <c r="H278" s="314"/>
      <c r="I278" s="306"/>
      <c r="J278" s="315"/>
      <c r="K278" s="306"/>
      <c r="M278" s="307" t="s">
        <v>247</v>
      </c>
      <c r="O278" s="292"/>
    </row>
    <row r="279" spans="1:80" x14ac:dyDescent="0.2">
      <c r="A279" s="301"/>
      <c r="B279" s="308"/>
      <c r="C279" s="309" t="s">
        <v>248</v>
      </c>
      <c r="D279" s="310"/>
      <c r="E279" s="311">
        <v>6.6150000000000002</v>
      </c>
      <c r="F279" s="312"/>
      <c r="G279" s="313"/>
      <c r="H279" s="314"/>
      <c r="I279" s="306"/>
      <c r="J279" s="315"/>
      <c r="K279" s="306"/>
      <c r="M279" s="307" t="s">
        <v>248</v>
      </c>
      <c r="O279" s="292"/>
    </row>
    <row r="280" spans="1:80" x14ac:dyDescent="0.2">
      <c r="A280" s="301"/>
      <c r="B280" s="308"/>
      <c r="C280" s="309" t="s">
        <v>249</v>
      </c>
      <c r="D280" s="310"/>
      <c r="E280" s="311">
        <v>7.6150000000000002</v>
      </c>
      <c r="F280" s="312"/>
      <c r="G280" s="313"/>
      <c r="H280" s="314"/>
      <c r="I280" s="306"/>
      <c r="J280" s="315"/>
      <c r="K280" s="306"/>
      <c r="M280" s="307" t="s">
        <v>249</v>
      </c>
      <c r="O280" s="292"/>
    </row>
    <row r="281" spans="1:80" x14ac:dyDescent="0.2">
      <c r="A281" s="316"/>
      <c r="B281" s="317" t="s">
        <v>101</v>
      </c>
      <c r="C281" s="318" t="s">
        <v>399</v>
      </c>
      <c r="D281" s="319"/>
      <c r="E281" s="320"/>
      <c r="F281" s="321"/>
      <c r="G281" s="322">
        <f>SUM(G264:G280)</f>
        <v>0</v>
      </c>
      <c r="H281" s="323"/>
      <c r="I281" s="324">
        <f>SUM(I264:I280)</f>
        <v>0</v>
      </c>
      <c r="J281" s="323"/>
      <c r="K281" s="324">
        <f>SUM(K264:K280)</f>
        <v>-3.5000000000000001E-3</v>
      </c>
      <c r="O281" s="292">
        <v>4</v>
      </c>
      <c r="BA281" s="325">
        <f>SUM(BA264:BA280)</f>
        <v>0</v>
      </c>
      <c r="BB281" s="325">
        <f>SUM(BB264:BB280)</f>
        <v>0</v>
      </c>
      <c r="BC281" s="325">
        <f>SUM(BC264:BC280)</f>
        <v>0</v>
      </c>
      <c r="BD281" s="325">
        <f>SUM(BD264:BD280)</f>
        <v>0</v>
      </c>
      <c r="BE281" s="325">
        <f>SUM(BE264:BE280)</f>
        <v>0</v>
      </c>
    </row>
    <row r="282" spans="1:80" x14ac:dyDescent="0.2">
      <c r="A282" s="282" t="s">
        <v>97</v>
      </c>
      <c r="B282" s="283" t="s">
        <v>409</v>
      </c>
      <c r="C282" s="284" t="s">
        <v>410</v>
      </c>
      <c r="D282" s="285"/>
      <c r="E282" s="286"/>
      <c r="F282" s="286"/>
      <c r="G282" s="287"/>
      <c r="H282" s="288"/>
      <c r="I282" s="289"/>
      <c r="J282" s="290"/>
      <c r="K282" s="291"/>
      <c r="O282" s="292">
        <v>1</v>
      </c>
    </row>
    <row r="283" spans="1:80" x14ac:dyDescent="0.2">
      <c r="A283" s="293">
        <v>42</v>
      </c>
      <c r="B283" s="294" t="s">
        <v>412</v>
      </c>
      <c r="C283" s="295" t="s">
        <v>413</v>
      </c>
      <c r="D283" s="296" t="s">
        <v>188</v>
      </c>
      <c r="E283" s="297">
        <v>5</v>
      </c>
      <c r="F283" s="297">
        <v>0</v>
      </c>
      <c r="G283" s="298">
        <f>E283*F283</f>
        <v>0</v>
      </c>
      <c r="H283" s="299">
        <v>0</v>
      </c>
      <c r="I283" s="300">
        <f>E283*H283</f>
        <v>0</v>
      </c>
      <c r="J283" s="299">
        <v>-8.2000000000000003E-2</v>
      </c>
      <c r="K283" s="300">
        <f>E283*J283</f>
        <v>-0.41000000000000003</v>
      </c>
      <c r="O283" s="292">
        <v>2</v>
      </c>
      <c r="AA283" s="261">
        <v>1</v>
      </c>
      <c r="AB283" s="261">
        <v>1</v>
      </c>
      <c r="AC283" s="261">
        <v>1</v>
      </c>
      <c r="AZ283" s="261">
        <v>1</v>
      </c>
      <c r="BA283" s="261">
        <f>IF(AZ283=1,G283,0)</f>
        <v>0</v>
      </c>
      <c r="BB283" s="261">
        <f>IF(AZ283=2,G283,0)</f>
        <v>0</v>
      </c>
      <c r="BC283" s="261">
        <f>IF(AZ283=3,G283,0)</f>
        <v>0</v>
      </c>
      <c r="BD283" s="261">
        <f>IF(AZ283=4,G283,0)</f>
        <v>0</v>
      </c>
      <c r="BE283" s="261">
        <f>IF(AZ283=5,G283,0)</f>
        <v>0</v>
      </c>
      <c r="CA283" s="292">
        <v>1</v>
      </c>
      <c r="CB283" s="292">
        <v>1</v>
      </c>
    </row>
    <row r="284" spans="1:80" x14ac:dyDescent="0.2">
      <c r="A284" s="301"/>
      <c r="B284" s="308"/>
      <c r="C284" s="309" t="s">
        <v>414</v>
      </c>
      <c r="D284" s="310"/>
      <c r="E284" s="311">
        <v>5</v>
      </c>
      <c r="F284" s="312"/>
      <c r="G284" s="313"/>
      <c r="H284" s="314"/>
      <c r="I284" s="306"/>
      <c r="J284" s="315"/>
      <c r="K284" s="306"/>
      <c r="M284" s="307">
        <v>5</v>
      </c>
      <c r="O284" s="292"/>
    </row>
    <row r="285" spans="1:80" x14ac:dyDescent="0.2">
      <c r="A285" s="316"/>
      <c r="B285" s="317" t="s">
        <v>101</v>
      </c>
      <c r="C285" s="318" t="s">
        <v>411</v>
      </c>
      <c r="D285" s="319"/>
      <c r="E285" s="320"/>
      <c r="F285" s="321"/>
      <c r="G285" s="322">
        <f>SUM(G282:G284)</f>
        <v>0</v>
      </c>
      <c r="H285" s="323"/>
      <c r="I285" s="324">
        <f>SUM(I282:I284)</f>
        <v>0</v>
      </c>
      <c r="J285" s="323"/>
      <c r="K285" s="324">
        <f>SUM(K282:K284)</f>
        <v>-0.41000000000000003</v>
      </c>
      <c r="O285" s="292">
        <v>4</v>
      </c>
      <c r="BA285" s="325">
        <f>SUM(BA282:BA284)</f>
        <v>0</v>
      </c>
      <c r="BB285" s="325">
        <f>SUM(BB282:BB284)</f>
        <v>0</v>
      </c>
      <c r="BC285" s="325">
        <f>SUM(BC282:BC284)</f>
        <v>0</v>
      </c>
      <c r="BD285" s="325">
        <f>SUM(BD282:BD284)</f>
        <v>0</v>
      </c>
      <c r="BE285" s="325">
        <f>SUM(BE282:BE284)</f>
        <v>0</v>
      </c>
    </row>
    <row r="286" spans="1:80" x14ac:dyDescent="0.2">
      <c r="A286" s="282" t="s">
        <v>97</v>
      </c>
      <c r="B286" s="283" t="s">
        <v>415</v>
      </c>
      <c r="C286" s="284" t="s">
        <v>416</v>
      </c>
      <c r="D286" s="285"/>
      <c r="E286" s="286"/>
      <c r="F286" s="286"/>
      <c r="G286" s="287"/>
      <c r="H286" s="288"/>
      <c r="I286" s="289"/>
      <c r="J286" s="290"/>
      <c r="K286" s="291"/>
      <c r="O286" s="292">
        <v>1</v>
      </c>
    </row>
    <row r="287" spans="1:80" x14ac:dyDescent="0.2">
      <c r="A287" s="293">
        <v>43</v>
      </c>
      <c r="B287" s="294" t="s">
        <v>418</v>
      </c>
      <c r="C287" s="295" t="s">
        <v>419</v>
      </c>
      <c r="D287" s="296" t="s">
        <v>172</v>
      </c>
      <c r="E287" s="297">
        <v>26</v>
      </c>
      <c r="F287" s="297">
        <v>0</v>
      </c>
      <c r="G287" s="298">
        <f>E287*F287</f>
        <v>0</v>
      </c>
      <c r="H287" s="299">
        <v>4.8999999999999998E-4</v>
      </c>
      <c r="I287" s="300">
        <f>E287*H287</f>
        <v>1.274E-2</v>
      </c>
      <c r="J287" s="299">
        <v>-1.4999999999999999E-2</v>
      </c>
      <c r="K287" s="300">
        <f>E287*J287</f>
        <v>-0.39</v>
      </c>
      <c r="O287" s="292">
        <v>2</v>
      </c>
      <c r="AA287" s="261">
        <v>1</v>
      </c>
      <c r="AB287" s="261">
        <v>1</v>
      </c>
      <c r="AC287" s="261">
        <v>1</v>
      </c>
      <c r="AZ287" s="261">
        <v>1</v>
      </c>
      <c r="BA287" s="261">
        <f>IF(AZ287=1,G287,0)</f>
        <v>0</v>
      </c>
      <c r="BB287" s="261">
        <f>IF(AZ287=2,G287,0)</f>
        <v>0</v>
      </c>
      <c r="BC287" s="261">
        <f>IF(AZ287=3,G287,0)</f>
        <v>0</v>
      </c>
      <c r="BD287" s="261">
        <f>IF(AZ287=4,G287,0)</f>
        <v>0</v>
      </c>
      <c r="BE287" s="261">
        <f>IF(AZ287=5,G287,0)</f>
        <v>0</v>
      </c>
      <c r="CA287" s="292">
        <v>1</v>
      </c>
      <c r="CB287" s="292">
        <v>1</v>
      </c>
    </row>
    <row r="288" spans="1:80" x14ac:dyDescent="0.2">
      <c r="A288" s="301"/>
      <c r="B288" s="302"/>
      <c r="C288" s="303" t="s">
        <v>420</v>
      </c>
      <c r="D288" s="304"/>
      <c r="E288" s="304"/>
      <c r="F288" s="304"/>
      <c r="G288" s="305"/>
      <c r="I288" s="306"/>
      <c r="K288" s="306"/>
      <c r="L288" s="307" t="s">
        <v>420</v>
      </c>
      <c r="O288" s="292">
        <v>3</v>
      </c>
    </row>
    <row r="289" spans="1:80" x14ac:dyDescent="0.2">
      <c r="A289" s="301"/>
      <c r="B289" s="308"/>
      <c r="C289" s="309" t="s">
        <v>178</v>
      </c>
      <c r="D289" s="310"/>
      <c r="E289" s="311">
        <v>7</v>
      </c>
      <c r="F289" s="312"/>
      <c r="G289" s="313"/>
      <c r="H289" s="314"/>
      <c r="I289" s="306"/>
      <c r="J289" s="315"/>
      <c r="K289" s="306"/>
      <c r="M289" s="307" t="s">
        <v>178</v>
      </c>
      <c r="O289" s="292"/>
    </row>
    <row r="290" spans="1:80" x14ac:dyDescent="0.2">
      <c r="A290" s="301"/>
      <c r="B290" s="308"/>
      <c r="C290" s="309" t="s">
        <v>179</v>
      </c>
      <c r="D290" s="310"/>
      <c r="E290" s="311">
        <v>3</v>
      </c>
      <c r="F290" s="312"/>
      <c r="G290" s="313"/>
      <c r="H290" s="314"/>
      <c r="I290" s="306"/>
      <c r="J290" s="315"/>
      <c r="K290" s="306"/>
      <c r="M290" s="307" t="s">
        <v>179</v>
      </c>
      <c r="O290" s="292"/>
    </row>
    <row r="291" spans="1:80" x14ac:dyDescent="0.2">
      <c r="A291" s="301"/>
      <c r="B291" s="308"/>
      <c r="C291" s="309" t="s">
        <v>180</v>
      </c>
      <c r="D291" s="310"/>
      <c r="E291" s="311">
        <v>1</v>
      </c>
      <c r="F291" s="312"/>
      <c r="G291" s="313"/>
      <c r="H291" s="314"/>
      <c r="I291" s="306"/>
      <c r="J291" s="315"/>
      <c r="K291" s="306"/>
      <c r="M291" s="307" t="s">
        <v>180</v>
      </c>
      <c r="O291" s="292"/>
    </row>
    <row r="292" spans="1:80" x14ac:dyDescent="0.2">
      <c r="A292" s="301"/>
      <c r="B292" s="308"/>
      <c r="C292" s="309" t="s">
        <v>181</v>
      </c>
      <c r="D292" s="310"/>
      <c r="E292" s="311">
        <v>15</v>
      </c>
      <c r="F292" s="312"/>
      <c r="G292" s="313"/>
      <c r="H292" s="314"/>
      <c r="I292" s="306"/>
      <c r="J292" s="315"/>
      <c r="K292" s="306"/>
      <c r="M292" s="307" t="s">
        <v>181</v>
      </c>
      <c r="O292" s="292"/>
    </row>
    <row r="293" spans="1:80" x14ac:dyDescent="0.2">
      <c r="A293" s="293">
        <v>44</v>
      </c>
      <c r="B293" s="294" t="s">
        <v>421</v>
      </c>
      <c r="C293" s="295" t="s">
        <v>422</v>
      </c>
      <c r="D293" s="296" t="s">
        <v>201</v>
      </c>
      <c r="E293" s="297">
        <v>66</v>
      </c>
      <c r="F293" s="297">
        <v>0</v>
      </c>
      <c r="G293" s="298">
        <f>E293*F293</f>
        <v>0</v>
      </c>
      <c r="H293" s="299">
        <v>0</v>
      </c>
      <c r="I293" s="300">
        <f>E293*H293</f>
        <v>0</v>
      </c>
      <c r="J293" s="299">
        <v>-5.0000000000000001E-3</v>
      </c>
      <c r="K293" s="300">
        <f>E293*J293</f>
        <v>-0.33</v>
      </c>
      <c r="O293" s="292">
        <v>2</v>
      </c>
      <c r="AA293" s="261">
        <v>1</v>
      </c>
      <c r="AB293" s="261">
        <v>1</v>
      </c>
      <c r="AC293" s="261">
        <v>1</v>
      </c>
      <c r="AZ293" s="261">
        <v>1</v>
      </c>
      <c r="BA293" s="261">
        <f>IF(AZ293=1,G293,0)</f>
        <v>0</v>
      </c>
      <c r="BB293" s="261">
        <f>IF(AZ293=2,G293,0)</f>
        <v>0</v>
      </c>
      <c r="BC293" s="261">
        <f>IF(AZ293=3,G293,0)</f>
        <v>0</v>
      </c>
      <c r="BD293" s="261">
        <f>IF(AZ293=4,G293,0)</f>
        <v>0</v>
      </c>
      <c r="BE293" s="261">
        <f>IF(AZ293=5,G293,0)</f>
        <v>0</v>
      </c>
      <c r="CA293" s="292">
        <v>1</v>
      </c>
      <c r="CB293" s="292">
        <v>1</v>
      </c>
    </row>
    <row r="294" spans="1:80" x14ac:dyDescent="0.2">
      <c r="A294" s="301"/>
      <c r="B294" s="302"/>
      <c r="C294" s="303" t="s">
        <v>288</v>
      </c>
      <c r="D294" s="304"/>
      <c r="E294" s="304"/>
      <c r="F294" s="304"/>
      <c r="G294" s="305"/>
      <c r="I294" s="306"/>
      <c r="K294" s="306"/>
      <c r="L294" s="307" t="s">
        <v>288</v>
      </c>
      <c r="O294" s="292">
        <v>3</v>
      </c>
    </row>
    <row r="295" spans="1:80" x14ac:dyDescent="0.2">
      <c r="A295" s="301"/>
      <c r="B295" s="308"/>
      <c r="C295" s="309" t="s">
        <v>289</v>
      </c>
      <c r="D295" s="310"/>
      <c r="E295" s="311">
        <v>35.04</v>
      </c>
      <c r="F295" s="312"/>
      <c r="G295" s="313"/>
      <c r="H295" s="314"/>
      <c r="I295" s="306"/>
      <c r="J295" s="315"/>
      <c r="K295" s="306"/>
      <c r="M295" s="307" t="s">
        <v>289</v>
      </c>
      <c r="O295" s="292"/>
    </row>
    <row r="296" spans="1:80" x14ac:dyDescent="0.2">
      <c r="A296" s="301"/>
      <c r="B296" s="308"/>
      <c r="C296" s="309" t="s">
        <v>290</v>
      </c>
      <c r="D296" s="310"/>
      <c r="E296" s="311">
        <v>15.48</v>
      </c>
      <c r="F296" s="312"/>
      <c r="G296" s="313"/>
      <c r="H296" s="314"/>
      <c r="I296" s="306"/>
      <c r="J296" s="315"/>
      <c r="K296" s="306"/>
      <c r="M296" s="307" t="s">
        <v>290</v>
      </c>
      <c r="O296" s="292"/>
    </row>
    <row r="297" spans="1:80" x14ac:dyDescent="0.2">
      <c r="A297" s="301"/>
      <c r="B297" s="308"/>
      <c r="C297" s="309" t="s">
        <v>291</v>
      </c>
      <c r="D297" s="310"/>
      <c r="E297" s="311">
        <v>15.48</v>
      </c>
      <c r="F297" s="312"/>
      <c r="G297" s="313"/>
      <c r="H297" s="314"/>
      <c r="I297" s="306"/>
      <c r="J297" s="315"/>
      <c r="K297" s="306"/>
      <c r="M297" s="307" t="s">
        <v>291</v>
      </c>
      <c r="O297" s="292"/>
    </row>
    <row r="298" spans="1:80" x14ac:dyDescent="0.2">
      <c r="A298" s="293">
        <v>45</v>
      </c>
      <c r="B298" s="294" t="s">
        <v>423</v>
      </c>
      <c r="C298" s="295" t="s">
        <v>424</v>
      </c>
      <c r="D298" s="296" t="s">
        <v>201</v>
      </c>
      <c r="E298" s="297">
        <v>1002.0517</v>
      </c>
      <c r="F298" s="297">
        <v>0</v>
      </c>
      <c r="G298" s="298">
        <f>E298*F298</f>
        <v>0</v>
      </c>
      <c r="H298" s="299">
        <v>0</v>
      </c>
      <c r="I298" s="300">
        <f>E298*H298</f>
        <v>0</v>
      </c>
      <c r="J298" s="299">
        <v>-0.01</v>
      </c>
      <c r="K298" s="300">
        <f>E298*J298</f>
        <v>-10.020517</v>
      </c>
      <c r="O298" s="292">
        <v>2</v>
      </c>
      <c r="AA298" s="261">
        <v>1</v>
      </c>
      <c r="AB298" s="261">
        <v>1</v>
      </c>
      <c r="AC298" s="261">
        <v>1</v>
      </c>
      <c r="AZ298" s="261">
        <v>1</v>
      </c>
      <c r="BA298" s="261">
        <f>IF(AZ298=1,G298,0)</f>
        <v>0</v>
      </c>
      <c r="BB298" s="261">
        <f>IF(AZ298=2,G298,0)</f>
        <v>0</v>
      </c>
      <c r="BC298" s="261">
        <f>IF(AZ298=3,G298,0)</f>
        <v>0</v>
      </c>
      <c r="BD298" s="261">
        <f>IF(AZ298=4,G298,0)</f>
        <v>0</v>
      </c>
      <c r="BE298" s="261">
        <f>IF(AZ298=5,G298,0)</f>
        <v>0</v>
      </c>
      <c r="CA298" s="292">
        <v>1</v>
      </c>
      <c r="CB298" s="292">
        <v>1</v>
      </c>
    </row>
    <row r="299" spans="1:80" x14ac:dyDescent="0.2">
      <c r="A299" s="301"/>
      <c r="B299" s="302"/>
      <c r="C299" s="303" t="s">
        <v>425</v>
      </c>
      <c r="D299" s="304"/>
      <c r="E299" s="304"/>
      <c r="F299" s="304"/>
      <c r="G299" s="305"/>
      <c r="I299" s="306"/>
      <c r="K299" s="306"/>
      <c r="L299" s="307" t="s">
        <v>425</v>
      </c>
      <c r="O299" s="292">
        <v>3</v>
      </c>
    </row>
    <row r="300" spans="1:80" x14ac:dyDescent="0.2">
      <c r="A300" s="301"/>
      <c r="B300" s="308"/>
      <c r="C300" s="309" t="s">
        <v>264</v>
      </c>
      <c r="D300" s="310"/>
      <c r="E300" s="311">
        <v>306.02</v>
      </c>
      <c r="F300" s="312"/>
      <c r="G300" s="313"/>
      <c r="H300" s="314"/>
      <c r="I300" s="306"/>
      <c r="J300" s="315"/>
      <c r="K300" s="306"/>
      <c r="M300" s="307" t="s">
        <v>264</v>
      </c>
      <c r="O300" s="292"/>
    </row>
    <row r="301" spans="1:80" x14ac:dyDescent="0.2">
      <c r="A301" s="301"/>
      <c r="B301" s="308"/>
      <c r="C301" s="309" t="s">
        <v>265</v>
      </c>
      <c r="D301" s="310"/>
      <c r="E301" s="311">
        <v>103.392</v>
      </c>
      <c r="F301" s="312"/>
      <c r="G301" s="313"/>
      <c r="H301" s="314"/>
      <c r="I301" s="306"/>
      <c r="J301" s="315"/>
      <c r="K301" s="306"/>
      <c r="M301" s="307" t="s">
        <v>265</v>
      </c>
      <c r="O301" s="292"/>
    </row>
    <row r="302" spans="1:80" x14ac:dyDescent="0.2">
      <c r="A302" s="301"/>
      <c r="B302" s="308"/>
      <c r="C302" s="309" t="s">
        <v>266</v>
      </c>
      <c r="D302" s="310"/>
      <c r="E302" s="311">
        <v>324.685</v>
      </c>
      <c r="F302" s="312"/>
      <c r="G302" s="313"/>
      <c r="H302" s="314"/>
      <c r="I302" s="306"/>
      <c r="J302" s="315"/>
      <c r="K302" s="306"/>
      <c r="M302" s="307" t="s">
        <v>266</v>
      </c>
      <c r="O302" s="292"/>
    </row>
    <row r="303" spans="1:80" x14ac:dyDescent="0.2">
      <c r="A303" s="301"/>
      <c r="B303" s="308"/>
      <c r="C303" s="309" t="s">
        <v>267</v>
      </c>
      <c r="D303" s="310"/>
      <c r="E303" s="311">
        <v>22.91</v>
      </c>
      <c r="F303" s="312"/>
      <c r="G303" s="313"/>
      <c r="H303" s="314"/>
      <c r="I303" s="306"/>
      <c r="J303" s="315"/>
      <c r="K303" s="306"/>
      <c r="M303" s="307" t="s">
        <v>267</v>
      </c>
      <c r="O303" s="292"/>
    </row>
    <row r="304" spans="1:80" x14ac:dyDescent="0.2">
      <c r="A304" s="301"/>
      <c r="B304" s="308"/>
      <c r="C304" s="309" t="s">
        <v>268</v>
      </c>
      <c r="D304" s="310"/>
      <c r="E304" s="311">
        <v>324.685</v>
      </c>
      <c r="F304" s="312"/>
      <c r="G304" s="313"/>
      <c r="H304" s="314"/>
      <c r="I304" s="306"/>
      <c r="J304" s="315"/>
      <c r="K304" s="306"/>
      <c r="M304" s="307" t="s">
        <v>268</v>
      </c>
      <c r="O304" s="292"/>
    </row>
    <row r="305" spans="1:80" x14ac:dyDescent="0.2">
      <c r="A305" s="301"/>
      <c r="B305" s="308"/>
      <c r="C305" s="309" t="s">
        <v>269</v>
      </c>
      <c r="D305" s="310"/>
      <c r="E305" s="311">
        <v>20.283899999999999</v>
      </c>
      <c r="F305" s="312"/>
      <c r="G305" s="313"/>
      <c r="H305" s="314"/>
      <c r="I305" s="306"/>
      <c r="J305" s="315"/>
      <c r="K305" s="306"/>
      <c r="M305" s="307" t="s">
        <v>269</v>
      </c>
      <c r="O305" s="292"/>
    </row>
    <row r="306" spans="1:80" x14ac:dyDescent="0.2">
      <c r="A306" s="301"/>
      <c r="B306" s="308"/>
      <c r="C306" s="309" t="s">
        <v>270</v>
      </c>
      <c r="D306" s="310"/>
      <c r="E306" s="311">
        <v>4</v>
      </c>
      <c r="F306" s="312"/>
      <c r="G306" s="313"/>
      <c r="H306" s="314"/>
      <c r="I306" s="306"/>
      <c r="J306" s="315"/>
      <c r="K306" s="306"/>
      <c r="M306" s="307" t="s">
        <v>270</v>
      </c>
      <c r="O306" s="292"/>
    </row>
    <row r="307" spans="1:80" x14ac:dyDescent="0.2">
      <c r="A307" s="301"/>
      <c r="B307" s="308"/>
      <c r="C307" s="309" t="s">
        <v>271</v>
      </c>
      <c r="D307" s="310"/>
      <c r="E307" s="311">
        <v>4</v>
      </c>
      <c r="F307" s="312"/>
      <c r="G307" s="313"/>
      <c r="H307" s="314"/>
      <c r="I307" s="306"/>
      <c r="J307" s="315"/>
      <c r="K307" s="306"/>
      <c r="M307" s="307" t="s">
        <v>271</v>
      </c>
      <c r="O307" s="292"/>
    </row>
    <row r="308" spans="1:80" x14ac:dyDescent="0.2">
      <c r="A308" s="301"/>
      <c r="B308" s="308"/>
      <c r="C308" s="309" t="s">
        <v>272</v>
      </c>
      <c r="D308" s="310"/>
      <c r="E308" s="311">
        <v>44.92</v>
      </c>
      <c r="F308" s="312"/>
      <c r="G308" s="313"/>
      <c r="H308" s="314"/>
      <c r="I308" s="306"/>
      <c r="J308" s="315"/>
      <c r="K308" s="306"/>
      <c r="M308" s="307" t="s">
        <v>272</v>
      </c>
      <c r="O308" s="292"/>
    </row>
    <row r="309" spans="1:80" x14ac:dyDescent="0.2">
      <c r="A309" s="301"/>
      <c r="B309" s="308"/>
      <c r="C309" s="309" t="s">
        <v>273</v>
      </c>
      <c r="D309" s="310"/>
      <c r="E309" s="311">
        <v>4.4000000000000004</v>
      </c>
      <c r="F309" s="312"/>
      <c r="G309" s="313"/>
      <c r="H309" s="314"/>
      <c r="I309" s="306"/>
      <c r="J309" s="315"/>
      <c r="K309" s="306"/>
      <c r="M309" s="307" t="s">
        <v>273</v>
      </c>
      <c r="O309" s="292"/>
    </row>
    <row r="310" spans="1:80" x14ac:dyDescent="0.2">
      <c r="A310" s="301"/>
      <c r="B310" s="308"/>
      <c r="C310" s="309" t="s">
        <v>311</v>
      </c>
      <c r="D310" s="310"/>
      <c r="E310" s="311">
        <v>-30.37</v>
      </c>
      <c r="F310" s="312"/>
      <c r="G310" s="313"/>
      <c r="H310" s="314"/>
      <c r="I310" s="306"/>
      <c r="J310" s="315"/>
      <c r="K310" s="306"/>
      <c r="M310" s="307" t="s">
        <v>311</v>
      </c>
      <c r="O310" s="292"/>
    </row>
    <row r="311" spans="1:80" x14ac:dyDescent="0.2">
      <c r="A311" s="301"/>
      <c r="B311" s="308"/>
      <c r="C311" s="309" t="s">
        <v>312</v>
      </c>
      <c r="D311" s="310"/>
      <c r="E311" s="311">
        <v>-30.666499999999999</v>
      </c>
      <c r="F311" s="312"/>
      <c r="G311" s="313"/>
      <c r="H311" s="314"/>
      <c r="I311" s="306"/>
      <c r="J311" s="315"/>
      <c r="K311" s="306"/>
      <c r="M311" s="307" t="s">
        <v>312</v>
      </c>
      <c r="O311" s="292"/>
    </row>
    <row r="312" spans="1:80" x14ac:dyDescent="0.2">
      <c r="A312" s="301"/>
      <c r="B312" s="308"/>
      <c r="C312" s="309" t="s">
        <v>313</v>
      </c>
      <c r="D312" s="310"/>
      <c r="E312" s="311">
        <v>-10.449</v>
      </c>
      <c r="F312" s="312"/>
      <c r="G312" s="313"/>
      <c r="H312" s="314"/>
      <c r="I312" s="306"/>
      <c r="J312" s="315"/>
      <c r="K312" s="306"/>
      <c r="M312" s="307" t="s">
        <v>313</v>
      </c>
      <c r="O312" s="292"/>
    </row>
    <row r="313" spans="1:80" x14ac:dyDescent="0.2">
      <c r="A313" s="301"/>
      <c r="B313" s="308"/>
      <c r="C313" s="309" t="s">
        <v>314</v>
      </c>
      <c r="D313" s="310"/>
      <c r="E313" s="311">
        <v>-85.758700000000005</v>
      </c>
      <c r="F313" s="312"/>
      <c r="G313" s="313"/>
      <c r="H313" s="314"/>
      <c r="I313" s="306"/>
      <c r="J313" s="315"/>
      <c r="K313" s="306"/>
      <c r="M313" s="307" t="s">
        <v>314</v>
      </c>
      <c r="O313" s="292"/>
    </row>
    <row r="314" spans="1:80" x14ac:dyDescent="0.2">
      <c r="A314" s="293">
        <v>46</v>
      </c>
      <c r="B314" s="294" t="s">
        <v>423</v>
      </c>
      <c r="C314" s="295" t="s">
        <v>424</v>
      </c>
      <c r="D314" s="296" t="s">
        <v>201</v>
      </c>
      <c r="E314" s="297">
        <v>584.59500000000003</v>
      </c>
      <c r="F314" s="297">
        <v>0</v>
      </c>
      <c r="G314" s="298">
        <f>E314*F314</f>
        <v>0</v>
      </c>
      <c r="H314" s="299">
        <v>0</v>
      </c>
      <c r="I314" s="300">
        <f>E314*H314</f>
        <v>0</v>
      </c>
      <c r="J314" s="299">
        <v>-0.01</v>
      </c>
      <c r="K314" s="300">
        <f>E314*J314</f>
        <v>-5.8459500000000002</v>
      </c>
      <c r="O314" s="292">
        <v>2</v>
      </c>
      <c r="AA314" s="261">
        <v>1</v>
      </c>
      <c r="AB314" s="261">
        <v>1</v>
      </c>
      <c r="AC314" s="261">
        <v>1</v>
      </c>
      <c r="AZ314" s="261">
        <v>1</v>
      </c>
      <c r="BA314" s="261">
        <f>IF(AZ314=1,G314,0)</f>
        <v>0</v>
      </c>
      <c r="BB314" s="261">
        <f>IF(AZ314=2,G314,0)</f>
        <v>0</v>
      </c>
      <c r="BC314" s="261">
        <f>IF(AZ314=3,G314,0)</f>
        <v>0</v>
      </c>
      <c r="BD314" s="261">
        <f>IF(AZ314=4,G314,0)</f>
        <v>0</v>
      </c>
      <c r="BE314" s="261">
        <f>IF(AZ314=5,G314,0)</f>
        <v>0</v>
      </c>
      <c r="CA314" s="292">
        <v>1</v>
      </c>
      <c r="CB314" s="292">
        <v>1</v>
      </c>
    </row>
    <row r="315" spans="1:80" x14ac:dyDescent="0.2">
      <c r="A315" s="301"/>
      <c r="B315" s="302"/>
      <c r="C315" s="303" t="s">
        <v>426</v>
      </c>
      <c r="D315" s="304"/>
      <c r="E315" s="304"/>
      <c r="F315" s="304"/>
      <c r="G315" s="305"/>
      <c r="I315" s="306"/>
      <c r="K315" s="306"/>
      <c r="L315" s="307" t="s">
        <v>426</v>
      </c>
      <c r="O315" s="292">
        <v>3</v>
      </c>
    </row>
    <row r="316" spans="1:80" x14ac:dyDescent="0.2">
      <c r="A316" s="301"/>
      <c r="B316" s="308"/>
      <c r="C316" s="309" t="s">
        <v>294</v>
      </c>
      <c r="D316" s="310"/>
      <c r="E316" s="311">
        <v>318.04500000000002</v>
      </c>
      <c r="F316" s="312"/>
      <c r="G316" s="313"/>
      <c r="H316" s="314"/>
      <c r="I316" s="306"/>
      <c r="J316" s="315"/>
      <c r="K316" s="306"/>
      <c r="M316" s="307" t="s">
        <v>294</v>
      </c>
      <c r="O316" s="292"/>
    </row>
    <row r="317" spans="1:80" x14ac:dyDescent="0.2">
      <c r="A317" s="301"/>
      <c r="B317" s="308"/>
      <c r="C317" s="309" t="s">
        <v>295</v>
      </c>
      <c r="D317" s="310"/>
      <c r="E317" s="311">
        <v>98.185000000000002</v>
      </c>
      <c r="F317" s="312"/>
      <c r="G317" s="313"/>
      <c r="H317" s="314"/>
      <c r="I317" s="306"/>
      <c r="J317" s="315"/>
      <c r="K317" s="306"/>
      <c r="M317" s="307" t="s">
        <v>295</v>
      </c>
      <c r="O317" s="292"/>
    </row>
    <row r="318" spans="1:80" x14ac:dyDescent="0.2">
      <c r="A318" s="301"/>
      <c r="B318" s="308"/>
      <c r="C318" s="309" t="s">
        <v>296</v>
      </c>
      <c r="D318" s="310"/>
      <c r="E318" s="311">
        <v>40.880000000000003</v>
      </c>
      <c r="F318" s="312"/>
      <c r="G318" s="313"/>
      <c r="H318" s="314"/>
      <c r="I318" s="306"/>
      <c r="J318" s="315"/>
      <c r="K318" s="306"/>
      <c r="M318" s="307" t="s">
        <v>296</v>
      </c>
      <c r="O318" s="292"/>
    </row>
    <row r="319" spans="1:80" x14ac:dyDescent="0.2">
      <c r="A319" s="301"/>
      <c r="B319" s="308"/>
      <c r="C319" s="309" t="s">
        <v>297</v>
      </c>
      <c r="D319" s="310"/>
      <c r="E319" s="311">
        <v>63.145000000000003</v>
      </c>
      <c r="F319" s="312"/>
      <c r="G319" s="313"/>
      <c r="H319" s="314"/>
      <c r="I319" s="306"/>
      <c r="J319" s="315"/>
      <c r="K319" s="306"/>
      <c r="M319" s="307" t="s">
        <v>297</v>
      </c>
      <c r="O319" s="292"/>
    </row>
    <row r="320" spans="1:80" x14ac:dyDescent="0.2">
      <c r="A320" s="301"/>
      <c r="B320" s="308"/>
      <c r="C320" s="309" t="s">
        <v>298</v>
      </c>
      <c r="D320" s="310"/>
      <c r="E320" s="311">
        <v>40.880000000000003</v>
      </c>
      <c r="F320" s="312"/>
      <c r="G320" s="313"/>
      <c r="H320" s="314"/>
      <c r="I320" s="306"/>
      <c r="J320" s="315"/>
      <c r="K320" s="306"/>
      <c r="M320" s="307" t="s">
        <v>298</v>
      </c>
      <c r="O320" s="292"/>
    </row>
    <row r="321" spans="1:80" x14ac:dyDescent="0.2">
      <c r="A321" s="301"/>
      <c r="B321" s="308"/>
      <c r="C321" s="309" t="s">
        <v>263</v>
      </c>
      <c r="D321" s="310"/>
      <c r="E321" s="311">
        <v>23.46</v>
      </c>
      <c r="F321" s="312"/>
      <c r="G321" s="313"/>
      <c r="H321" s="314"/>
      <c r="I321" s="306"/>
      <c r="J321" s="315"/>
      <c r="K321" s="306"/>
      <c r="M321" s="307" t="s">
        <v>263</v>
      </c>
      <c r="O321" s="292"/>
    </row>
    <row r="322" spans="1:80" x14ac:dyDescent="0.2">
      <c r="A322" s="293">
        <v>47</v>
      </c>
      <c r="B322" s="294" t="s">
        <v>427</v>
      </c>
      <c r="C322" s="295" t="s">
        <v>428</v>
      </c>
      <c r="D322" s="296" t="s">
        <v>201</v>
      </c>
      <c r="E322" s="297">
        <v>133.15459999999999</v>
      </c>
      <c r="F322" s="297">
        <v>0</v>
      </c>
      <c r="G322" s="298">
        <f>E322*F322</f>
        <v>0</v>
      </c>
      <c r="H322" s="299">
        <v>0</v>
      </c>
      <c r="I322" s="300">
        <f>E322*H322</f>
        <v>0</v>
      </c>
      <c r="J322" s="299">
        <v>-5.8999999999999997E-2</v>
      </c>
      <c r="K322" s="300">
        <f>E322*J322</f>
        <v>-7.8561213999999993</v>
      </c>
      <c r="O322" s="292">
        <v>2</v>
      </c>
      <c r="AA322" s="261">
        <v>1</v>
      </c>
      <c r="AB322" s="261">
        <v>1</v>
      </c>
      <c r="AC322" s="261">
        <v>1</v>
      </c>
      <c r="AZ322" s="261">
        <v>1</v>
      </c>
      <c r="BA322" s="261">
        <f>IF(AZ322=1,G322,0)</f>
        <v>0</v>
      </c>
      <c r="BB322" s="261">
        <f>IF(AZ322=2,G322,0)</f>
        <v>0</v>
      </c>
      <c r="BC322" s="261">
        <f>IF(AZ322=3,G322,0)</f>
        <v>0</v>
      </c>
      <c r="BD322" s="261">
        <f>IF(AZ322=4,G322,0)</f>
        <v>0</v>
      </c>
      <c r="BE322" s="261">
        <f>IF(AZ322=5,G322,0)</f>
        <v>0</v>
      </c>
      <c r="CA322" s="292">
        <v>1</v>
      </c>
      <c r="CB322" s="292">
        <v>1</v>
      </c>
    </row>
    <row r="323" spans="1:80" x14ac:dyDescent="0.2">
      <c r="A323" s="301"/>
      <c r="B323" s="302"/>
      <c r="C323" s="303" t="s">
        <v>429</v>
      </c>
      <c r="D323" s="304"/>
      <c r="E323" s="304"/>
      <c r="F323" s="304"/>
      <c r="G323" s="305"/>
      <c r="I323" s="306"/>
      <c r="K323" s="306"/>
      <c r="L323" s="307" t="s">
        <v>429</v>
      </c>
      <c r="O323" s="292">
        <v>3</v>
      </c>
    </row>
    <row r="324" spans="1:80" x14ac:dyDescent="0.2">
      <c r="A324" s="301"/>
      <c r="B324" s="308"/>
      <c r="C324" s="309" t="s">
        <v>220</v>
      </c>
      <c r="D324" s="310"/>
      <c r="E324" s="311">
        <v>30.37</v>
      </c>
      <c r="F324" s="312"/>
      <c r="G324" s="313"/>
      <c r="H324" s="314"/>
      <c r="I324" s="306"/>
      <c r="J324" s="315"/>
      <c r="K324" s="306"/>
      <c r="M324" s="307" t="s">
        <v>220</v>
      </c>
      <c r="O324" s="292"/>
    </row>
    <row r="325" spans="1:80" x14ac:dyDescent="0.2">
      <c r="A325" s="301"/>
      <c r="B325" s="308"/>
      <c r="C325" s="309" t="s">
        <v>221</v>
      </c>
      <c r="D325" s="310"/>
      <c r="E325" s="311">
        <v>30.666499999999999</v>
      </c>
      <c r="F325" s="312"/>
      <c r="G325" s="313"/>
      <c r="H325" s="314"/>
      <c r="I325" s="306"/>
      <c r="J325" s="315"/>
      <c r="K325" s="306"/>
      <c r="M325" s="307" t="s">
        <v>221</v>
      </c>
      <c r="O325" s="292"/>
    </row>
    <row r="326" spans="1:80" x14ac:dyDescent="0.2">
      <c r="A326" s="301"/>
      <c r="B326" s="308"/>
      <c r="C326" s="309" t="s">
        <v>222</v>
      </c>
      <c r="D326" s="310"/>
      <c r="E326" s="311">
        <v>10.449</v>
      </c>
      <c r="F326" s="312"/>
      <c r="G326" s="313"/>
      <c r="H326" s="314"/>
      <c r="I326" s="306"/>
      <c r="J326" s="315"/>
      <c r="K326" s="306"/>
      <c r="M326" s="307" t="s">
        <v>222</v>
      </c>
      <c r="O326" s="292"/>
    </row>
    <row r="327" spans="1:80" x14ac:dyDescent="0.2">
      <c r="A327" s="301"/>
      <c r="B327" s="308"/>
      <c r="C327" s="309" t="s">
        <v>223</v>
      </c>
      <c r="D327" s="310"/>
      <c r="E327" s="311">
        <v>36.679600000000001</v>
      </c>
      <c r="F327" s="312"/>
      <c r="G327" s="313"/>
      <c r="H327" s="314"/>
      <c r="I327" s="306"/>
      <c r="J327" s="315"/>
      <c r="K327" s="306"/>
      <c r="M327" s="307" t="s">
        <v>223</v>
      </c>
      <c r="O327" s="292"/>
    </row>
    <row r="328" spans="1:80" x14ac:dyDescent="0.2">
      <c r="A328" s="301"/>
      <c r="B328" s="308"/>
      <c r="C328" s="309" t="s">
        <v>224</v>
      </c>
      <c r="D328" s="310"/>
      <c r="E328" s="311">
        <v>9.2138000000000009</v>
      </c>
      <c r="F328" s="312"/>
      <c r="G328" s="313"/>
      <c r="H328" s="314"/>
      <c r="I328" s="306"/>
      <c r="J328" s="315"/>
      <c r="K328" s="306"/>
      <c r="M328" s="307" t="s">
        <v>224</v>
      </c>
      <c r="O328" s="292"/>
    </row>
    <row r="329" spans="1:80" x14ac:dyDescent="0.2">
      <c r="A329" s="301"/>
      <c r="B329" s="308"/>
      <c r="C329" s="309" t="s">
        <v>225</v>
      </c>
      <c r="D329" s="310"/>
      <c r="E329" s="311">
        <v>3.915</v>
      </c>
      <c r="F329" s="312"/>
      <c r="G329" s="313"/>
      <c r="H329" s="314"/>
      <c r="I329" s="306"/>
      <c r="J329" s="315"/>
      <c r="K329" s="306"/>
      <c r="M329" s="307" t="s">
        <v>225</v>
      </c>
      <c r="O329" s="292"/>
    </row>
    <row r="330" spans="1:80" x14ac:dyDescent="0.2">
      <c r="A330" s="301"/>
      <c r="B330" s="308"/>
      <c r="C330" s="309" t="s">
        <v>226</v>
      </c>
      <c r="D330" s="310"/>
      <c r="E330" s="311">
        <v>4.5057</v>
      </c>
      <c r="F330" s="312"/>
      <c r="G330" s="313"/>
      <c r="H330" s="314"/>
      <c r="I330" s="306"/>
      <c r="J330" s="315"/>
      <c r="K330" s="306"/>
      <c r="M330" s="307" t="s">
        <v>226</v>
      </c>
      <c r="O330" s="292"/>
    </row>
    <row r="331" spans="1:80" x14ac:dyDescent="0.2">
      <c r="A331" s="301"/>
      <c r="B331" s="308"/>
      <c r="C331" s="309" t="s">
        <v>227</v>
      </c>
      <c r="D331" s="310"/>
      <c r="E331" s="311">
        <v>3.915</v>
      </c>
      <c r="F331" s="312"/>
      <c r="G331" s="313"/>
      <c r="H331" s="314"/>
      <c r="I331" s="306"/>
      <c r="J331" s="315"/>
      <c r="K331" s="306"/>
      <c r="M331" s="307" t="s">
        <v>227</v>
      </c>
      <c r="O331" s="292"/>
    </row>
    <row r="332" spans="1:80" x14ac:dyDescent="0.2">
      <c r="A332" s="301"/>
      <c r="B332" s="308"/>
      <c r="C332" s="309" t="s">
        <v>430</v>
      </c>
      <c r="D332" s="310"/>
      <c r="E332" s="311">
        <v>1.72</v>
      </c>
      <c r="F332" s="312"/>
      <c r="G332" s="313"/>
      <c r="H332" s="314"/>
      <c r="I332" s="306"/>
      <c r="J332" s="315"/>
      <c r="K332" s="306"/>
      <c r="M332" s="307" t="s">
        <v>430</v>
      </c>
      <c r="O332" s="292"/>
    </row>
    <row r="333" spans="1:80" x14ac:dyDescent="0.2">
      <c r="A333" s="301"/>
      <c r="B333" s="308"/>
      <c r="C333" s="309" t="s">
        <v>431</v>
      </c>
      <c r="D333" s="310"/>
      <c r="E333" s="311">
        <v>1.72</v>
      </c>
      <c r="F333" s="312"/>
      <c r="G333" s="313"/>
      <c r="H333" s="314"/>
      <c r="I333" s="306"/>
      <c r="J333" s="315"/>
      <c r="K333" s="306"/>
      <c r="M333" s="307" t="s">
        <v>431</v>
      </c>
      <c r="O333" s="292"/>
    </row>
    <row r="334" spans="1:80" x14ac:dyDescent="0.2">
      <c r="A334" s="293">
        <v>48</v>
      </c>
      <c r="B334" s="294" t="s">
        <v>432</v>
      </c>
      <c r="C334" s="295" t="s">
        <v>433</v>
      </c>
      <c r="D334" s="296" t="s">
        <v>201</v>
      </c>
      <c r="E334" s="297">
        <v>36.020000000000003</v>
      </c>
      <c r="F334" s="297">
        <v>0</v>
      </c>
      <c r="G334" s="298">
        <f>E334*F334</f>
        <v>0</v>
      </c>
      <c r="H334" s="299">
        <v>0</v>
      </c>
      <c r="I334" s="300">
        <f>E334*H334</f>
        <v>0</v>
      </c>
      <c r="J334" s="299">
        <v>-1.9E-2</v>
      </c>
      <c r="K334" s="300">
        <f>E334*J334</f>
        <v>-0.68437999999999999</v>
      </c>
      <c r="O334" s="292">
        <v>2</v>
      </c>
      <c r="AA334" s="261">
        <v>1</v>
      </c>
      <c r="AB334" s="261">
        <v>1</v>
      </c>
      <c r="AC334" s="261">
        <v>1</v>
      </c>
      <c r="AZ334" s="261">
        <v>1</v>
      </c>
      <c r="BA334" s="261">
        <f>IF(AZ334=1,G334,0)</f>
        <v>0</v>
      </c>
      <c r="BB334" s="261">
        <f>IF(AZ334=2,G334,0)</f>
        <v>0</v>
      </c>
      <c r="BC334" s="261">
        <f>IF(AZ334=3,G334,0)</f>
        <v>0</v>
      </c>
      <c r="BD334" s="261">
        <f>IF(AZ334=4,G334,0)</f>
        <v>0</v>
      </c>
      <c r="BE334" s="261">
        <f>IF(AZ334=5,G334,0)</f>
        <v>0</v>
      </c>
      <c r="CA334" s="292">
        <v>1</v>
      </c>
      <c r="CB334" s="292">
        <v>1</v>
      </c>
    </row>
    <row r="335" spans="1:80" x14ac:dyDescent="0.2">
      <c r="A335" s="301"/>
      <c r="B335" s="302"/>
      <c r="C335" s="303" t="s">
        <v>434</v>
      </c>
      <c r="D335" s="304"/>
      <c r="E335" s="304"/>
      <c r="F335" s="304"/>
      <c r="G335" s="305"/>
      <c r="I335" s="306"/>
      <c r="K335" s="306"/>
      <c r="L335" s="307" t="s">
        <v>434</v>
      </c>
      <c r="O335" s="292">
        <v>3</v>
      </c>
    </row>
    <row r="336" spans="1:80" x14ac:dyDescent="0.2">
      <c r="A336" s="301"/>
      <c r="B336" s="308"/>
      <c r="C336" s="309" t="s">
        <v>319</v>
      </c>
      <c r="D336" s="310"/>
      <c r="E336" s="311">
        <v>0</v>
      </c>
      <c r="F336" s="312"/>
      <c r="G336" s="313"/>
      <c r="H336" s="314"/>
      <c r="I336" s="306"/>
      <c r="J336" s="315"/>
      <c r="K336" s="306"/>
      <c r="M336" s="307" t="s">
        <v>319</v>
      </c>
      <c r="O336" s="292"/>
    </row>
    <row r="337" spans="1:80" x14ac:dyDescent="0.2">
      <c r="A337" s="301"/>
      <c r="B337" s="308"/>
      <c r="C337" s="309" t="s">
        <v>320</v>
      </c>
      <c r="D337" s="310"/>
      <c r="E337" s="311">
        <v>0</v>
      </c>
      <c r="F337" s="312"/>
      <c r="G337" s="313"/>
      <c r="H337" s="314"/>
      <c r="I337" s="306"/>
      <c r="J337" s="315"/>
      <c r="K337" s="306"/>
      <c r="M337" s="307" t="s">
        <v>320</v>
      </c>
      <c r="O337" s="292"/>
    </row>
    <row r="338" spans="1:80" x14ac:dyDescent="0.2">
      <c r="A338" s="301"/>
      <c r="B338" s="308"/>
      <c r="C338" s="309" t="s">
        <v>321</v>
      </c>
      <c r="D338" s="310"/>
      <c r="E338" s="311">
        <v>18.54</v>
      </c>
      <c r="F338" s="312"/>
      <c r="G338" s="313"/>
      <c r="H338" s="314"/>
      <c r="I338" s="306"/>
      <c r="J338" s="315"/>
      <c r="K338" s="306"/>
      <c r="M338" s="307" t="s">
        <v>321</v>
      </c>
      <c r="O338" s="292"/>
    </row>
    <row r="339" spans="1:80" x14ac:dyDescent="0.2">
      <c r="A339" s="301"/>
      <c r="B339" s="308"/>
      <c r="C339" s="309" t="s">
        <v>322</v>
      </c>
      <c r="D339" s="310"/>
      <c r="E339" s="311">
        <v>11.67</v>
      </c>
      <c r="F339" s="312"/>
      <c r="G339" s="313"/>
      <c r="H339" s="314"/>
      <c r="I339" s="306"/>
      <c r="J339" s="315"/>
      <c r="K339" s="306"/>
      <c r="M339" s="307" t="s">
        <v>322</v>
      </c>
      <c r="O339" s="292"/>
    </row>
    <row r="340" spans="1:80" x14ac:dyDescent="0.2">
      <c r="A340" s="301"/>
      <c r="B340" s="308"/>
      <c r="C340" s="309" t="s">
        <v>323</v>
      </c>
      <c r="D340" s="310"/>
      <c r="E340" s="311">
        <v>3.22</v>
      </c>
      <c r="F340" s="312"/>
      <c r="G340" s="313"/>
      <c r="H340" s="314"/>
      <c r="I340" s="306"/>
      <c r="J340" s="315"/>
      <c r="K340" s="306"/>
      <c r="M340" s="307" t="s">
        <v>323</v>
      </c>
      <c r="O340" s="292"/>
    </row>
    <row r="341" spans="1:80" x14ac:dyDescent="0.2">
      <c r="A341" s="301"/>
      <c r="B341" s="308"/>
      <c r="C341" s="309" t="s">
        <v>324</v>
      </c>
      <c r="D341" s="310"/>
      <c r="E341" s="311">
        <v>2.59</v>
      </c>
      <c r="F341" s="312"/>
      <c r="G341" s="313"/>
      <c r="H341" s="314"/>
      <c r="I341" s="306"/>
      <c r="J341" s="315"/>
      <c r="K341" s="306"/>
      <c r="M341" s="307" t="s">
        <v>324</v>
      </c>
      <c r="O341" s="292"/>
    </row>
    <row r="342" spans="1:80" x14ac:dyDescent="0.2">
      <c r="A342" s="316"/>
      <c r="B342" s="317" t="s">
        <v>101</v>
      </c>
      <c r="C342" s="318" t="s">
        <v>417</v>
      </c>
      <c r="D342" s="319"/>
      <c r="E342" s="320"/>
      <c r="F342" s="321"/>
      <c r="G342" s="322">
        <f>SUM(G286:G341)</f>
        <v>0</v>
      </c>
      <c r="H342" s="323"/>
      <c r="I342" s="324">
        <f>SUM(I286:I341)</f>
        <v>1.274E-2</v>
      </c>
      <c r="J342" s="323"/>
      <c r="K342" s="324">
        <f>SUM(K286:K341)</f>
        <v>-25.126968399999999</v>
      </c>
      <c r="O342" s="292">
        <v>4</v>
      </c>
      <c r="BA342" s="325">
        <f>SUM(BA286:BA341)</f>
        <v>0</v>
      </c>
      <c r="BB342" s="325">
        <f>SUM(BB286:BB341)</f>
        <v>0</v>
      </c>
      <c r="BC342" s="325">
        <f>SUM(BC286:BC341)</f>
        <v>0</v>
      </c>
      <c r="BD342" s="325">
        <f>SUM(BD286:BD341)</f>
        <v>0</v>
      </c>
      <c r="BE342" s="325">
        <f>SUM(BE286:BE341)</f>
        <v>0</v>
      </c>
    </row>
    <row r="343" spans="1:80" x14ac:dyDescent="0.2">
      <c r="A343" s="282" t="s">
        <v>97</v>
      </c>
      <c r="B343" s="283" t="s">
        <v>435</v>
      </c>
      <c r="C343" s="284" t="s">
        <v>436</v>
      </c>
      <c r="D343" s="285"/>
      <c r="E343" s="286"/>
      <c r="F343" s="286"/>
      <c r="G343" s="287"/>
      <c r="H343" s="288"/>
      <c r="I343" s="289"/>
      <c r="J343" s="290"/>
      <c r="K343" s="291"/>
      <c r="O343" s="292">
        <v>1</v>
      </c>
    </row>
    <row r="344" spans="1:80" x14ac:dyDescent="0.2">
      <c r="A344" s="293">
        <v>49</v>
      </c>
      <c r="B344" s="294" t="s">
        <v>438</v>
      </c>
      <c r="C344" s="295" t="s">
        <v>439</v>
      </c>
      <c r="D344" s="296" t="s">
        <v>440</v>
      </c>
      <c r="E344" s="297">
        <v>88.477641016999996</v>
      </c>
      <c r="F344" s="297">
        <v>0</v>
      </c>
      <c r="G344" s="298">
        <f>E344*F344</f>
        <v>0</v>
      </c>
      <c r="H344" s="299">
        <v>0</v>
      </c>
      <c r="I344" s="300">
        <f>E344*H344</f>
        <v>0</v>
      </c>
      <c r="J344" s="299"/>
      <c r="K344" s="300">
        <f>E344*J344</f>
        <v>0</v>
      </c>
      <c r="O344" s="292">
        <v>2</v>
      </c>
      <c r="AA344" s="261">
        <v>7</v>
      </c>
      <c r="AB344" s="261">
        <v>1</v>
      </c>
      <c r="AC344" s="261">
        <v>2</v>
      </c>
      <c r="AZ344" s="261">
        <v>1</v>
      </c>
      <c r="BA344" s="261">
        <f>IF(AZ344=1,G344,0)</f>
        <v>0</v>
      </c>
      <c r="BB344" s="261">
        <f>IF(AZ344=2,G344,0)</f>
        <v>0</v>
      </c>
      <c r="BC344" s="261">
        <f>IF(AZ344=3,G344,0)</f>
        <v>0</v>
      </c>
      <c r="BD344" s="261">
        <f>IF(AZ344=4,G344,0)</f>
        <v>0</v>
      </c>
      <c r="BE344" s="261">
        <f>IF(AZ344=5,G344,0)</f>
        <v>0</v>
      </c>
      <c r="CA344" s="292">
        <v>7</v>
      </c>
      <c r="CB344" s="292">
        <v>1</v>
      </c>
    </row>
    <row r="345" spans="1:80" x14ac:dyDescent="0.2">
      <c r="A345" s="316"/>
      <c r="B345" s="317" t="s">
        <v>101</v>
      </c>
      <c r="C345" s="318" t="s">
        <v>437</v>
      </c>
      <c r="D345" s="319"/>
      <c r="E345" s="320"/>
      <c r="F345" s="321"/>
      <c r="G345" s="322">
        <f>SUM(G343:G344)</f>
        <v>0</v>
      </c>
      <c r="H345" s="323"/>
      <c r="I345" s="324">
        <f>SUM(I343:I344)</f>
        <v>0</v>
      </c>
      <c r="J345" s="323"/>
      <c r="K345" s="324">
        <f>SUM(K343:K344)</f>
        <v>0</v>
      </c>
      <c r="O345" s="292">
        <v>4</v>
      </c>
      <c r="BA345" s="325">
        <f>SUM(BA343:BA344)</f>
        <v>0</v>
      </c>
      <c r="BB345" s="325">
        <f>SUM(BB343:BB344)</f>
        <v>0</v>
      </c>
      <c r="BC345" s="325">
        <f>SUM(BC343:BC344)</f>
        <v>0</v>
      </c>
      <c r="BD345" s="325">
        <f>SUM(BD343:BD344)</f>
        <v>0</v>
      </c>
      <c r="BE345" s="325">
        <f>SUM(BE343:BE344)</f>
        <v>0</v>
      </c>
    </row>
    <row r="346" spans="1:80" x14ac:dyDescent="0.2">
      <c r="A346" s="282" t="s">
        <v>97</v>
      </c>
      <c r="B346" s="283" t="s">
        <v>441</v>
      </c>
      <c r="C346" s="284" t="s">
        <v>442</v>
      </c>
      <c r="D346" s="285"/>
      <c r="E346" s="286"/>
      <c r="F346" s="286"/>
      <c r="G346" s="287"/>
      <c r="H346" s="288"/>
      <c r="I346" s="289"/>
      <c r="J346" s="290"/>
      <c r="K346" s="291"/>
      <c r="O346" s="292">
        <v>1</v>
      </c>
    </row>
    <row r="347" spans="1:80" ht="22.5" x14ac:dyDescent="0.2">
      <c r="A347" s="293">
        <v>50</v>
      </c>
      <c r="B347" s="294" t="s">
        <v>444</v>
      </c>
      <c r="C347" s="295" t="s">
        <v>445</v>
      </c>
      <c r="D347" s="296" t="s">
        <v>172</v>
      </c>
      <c r="E347" s="297">
        <v>3</v>
      </c>
      <c r="F347" s="297">
        <v>0</v>
      </c>
      <c r="G347" s="298">
        <f>E347*F347</f>
        <v>0</v>
      </c>
      <c r="H347" s="299">
        <v>0</v>
      </c>
      <c r="I347" s="300">
        <f>E347*H347</f>
        <v>0</v>
      </c>
      <c r="J347" s="299">
        <v>0</v>
      </c>
      <c r="K347" s="300">
        <f>E347*J347</f>
        <v>0</v>
      </c>
      <c r="O347" s="292">
        <v>2</v>
      </c>
      <c r="AA347" s="261">
        <v>1</v>
      </c>
      <c r="AB347" s="261">
        <v>7</v>
      </c>
      <c r="AC347" s="261">
        <v>7</v>
      </c>
      <c r="AZ347" s="261">
        <v>2</v>
      </c>
      <c r="BA347" s="261">
        <f>IF(AZ347=1,G347,0)</f>
        <v>0</v>
      </c>
      <c r="BB347" s="261">
        <f>IF(AZ347=2,G347,0)</f>
        <v>0</v>
      </c>
      <c r="BC347" s="261">
        <f>IF(AZ347=3,G347,0)</f>
        <v>0</v>
      </c>
      <c r="BD347" s="261">
        <f>IF(AZ347=4,G347,0)</f>
        <v>0</v>
      </c>
      <c r="BE347" s="261">
        <f>IF(AZ347=5,G347,0)</f>
        <v>0</v>
      </c>
      <c r="CA347" s="292">
        <v>1</v>
      </c>
      <c r="CB347" s="292">
        <v>7</v>
      </c>
    </row>
    <row r="348" spans="1:80" x14ac:dyDescent="0.2">
      <c r="A348" s="301"/>
      <c r="B348" s="302"/>
      <c r="C348" s="303" t="s">
        <v>446</v>
      </c>
      <c r="D348" s="304"/>
      <c r="E348" s="304"/>
      <c r="F348" s="304"/>
      <c r="G348" s="305"/>
      <c r="I348" s="306"/>
      <c r="K348" s="306"/>
      <c r="L348" s="307" t="s">
        <v>446</v>
      </c>
      <c r="O348" s="292">
        <v>3</v>
      </c>
    </row>
    <row r="349" spans="1:80" x14ac:dyDescent="0.2">
      <c r="A349" s="301"/>
      <c r="B349" s="308"/>
      <c r="C349" s="309" t="s">
        <v>167</v>
      </c>
      <c r="D349" s="310"/>
      <c r="E349" s="311">
        <v>3</v>
      </c>
      <c r="F349" s="312"/>
      <c r="G349" s="313"/>
      <c r="H349" s="314"/>
      <c r="I349" s="306"/>
      <c r="J349" s="315"/>
      <c r="K349" s="306"/>
      <c r="M349" s="307">
        <v>3</v>
      </c>
      <c r="O349" s="292"/>
    </row>
    <row r="350" spans="1:80" x14ac:dyDescent="0.2">
      <c r="A350" s="293">
        <v>51</v>
      </c>
      <c r="B350" s="294" t="s">
        <v>447</v>
      </c>
      <c r="C350" s="295" t="s">
        <v>448</v>
      </c>
      <c r="D350" s="296" t="s">
        <v>188</v>
      </c>
      <c r="E350" s="297">
        <v>21.4</v>
      </c>
      <c r="F350" s="297">
        <v>0</v>
      </c>
      <c r="G350" s="298">
        <f>E350*F350</f>
        <v>0</v>
      </c>
      <c r="H350" s="299">
        <v>3.4499999999999999E-3</v>
      </c>
      <c r="I350" s="300">
        <f>E350*H350</f>
        <v>7.3829999999999993E-2</v>
      </c>
      <c r="J350" s="299">
        <v>0</v>
      </c>
      <c r="K350" s="300">
        <f>E350*J350</f>
        <v>0</v>
      </c>
      <c r="O350" s="292">
        <v>2</v>
      </c>
      <c r="AA350" s="261">
        <v>1</v>
      </c>
      <c r="AB350" s="261">
        <v>7</v>
      </c>
      <c r="AC350" s="261">
        <v>7</v>
      </c>
      <c r="AZ350" s="261">
        <v>2</v>
      </c>
      <c r="BA350" s="261">
        <f>IF(AZ350=1,G350,0)</f>
        <v>0</v>
      </c>
      <c r="BB350" s="261">
        <f>IF(AZ350=2,G350,0)</f>
        <v>0</v>
      </c>
      <c r="BC350" s="261">
        <f>IF(AZ350=3,G350,0)</f>
        <v>0</v>
      </c>
      <c r="BD350" s="261">
        <f>IF(AZ350=4,G350,0)</f>
        <v>0</v>
      </c>
      <c r="BE350" s="261">
        <f>IF(AZ350=5,G350,0)</f>
        <v>0</v>
      </c>
      <c r="CA350" s="292">
        <v>1</v>
      </c>
      <c r="CB350" s="292">
        <v>7</v>
      </c>
    </row>
    <row r="351" spans="1:80" x14ac:dyDescent="0.2">
      <c r="A351" s="301"/>
      <c r="B351" s="302"/>
      <c r="C351" s="303" t="s">
        <v>449</v>
      </c>
      <c r="D351" s="304"/>
      <c r="E351" s="304"/>
      <c r="F351" s="304"/>
      <c r="G351" s="305"/>
      <c r="I351" s="306"/>
      <c r="K351" s="306"/>
      <c r="L351" s="307" t="s">
        <v>449</v>
      </c>
      <c r="O351" s="292">
        <v>3</v>
      </c>
    </row>
    <row r="352" spans="1:80" x14ac:dyDescent="0.2">
      <c r="A352" s="301"/>
      <c r="B352" s="308"/>
      <c r="C352" s="309" t="s">
        <v>450</v>
      </c>
      <c r="D352" s="310"/>
      <c r="E352" s="311">
        <v>21.4</v>
      </c>
      <c r="F352" s="312"/>
      <c r="G352" s="313"/>
      <c r="H352" s="314"/>
      <c r="I352" s="306"/>
      <c r="J352" s="315"/>
      <c r="K352" s="306"/>
      <c r="M352" s="307" t="s">
        <v>450</v>
      </c>
      <c r="O352" s="292"/>
    </row>
    <row r="353" spans="1:80" x14ac:dyDescent="0.2">
      <c r="A353" s="293">
        <v>52</v>
      </c>
      <c r="B353" s="294" t="s">
        <v>451</v>
      </c>
      <c r="C353" s="295" t="s">
        <v>452</v>
      </c>
      <c r="D353" s="296" t="s">
        <v>188</v>
      </c>
      <c r="E353" s="297">
        <v>82.6</v>
      </c>
      <c r="F353" s="297">
        <v>0</v>
      </c>
      <c r="G353" s="298">
        <f>E353*F353</f>
        <v>0</v>
      </c>
      <c r="H353" s="299">
        <v>4.3699999999999998E-3</v>
      </c>
      <c r="I353" s="300">
        <f>E353*H353</f>
        <v>0.36096199999999995</v>
      </c>
      <c r="J353" s="299">
        <v>0</v>
      </c>
      <c r="K353" s="300">
        <f>E353*J353</f>
        <v>0</v>
      </c>
      <c r="O353" s="292">
        <v>2</v>
      </c>
      <c r="AA353" s="261">
        <v>1</v>
      </c>
      <c r="AB353" s="261">
        <v>7</v>
      </c>
      <c r="AC353" s="261">
        <v>7</v>
      </c>
      <c r="AZ353" s="261">
        <v>2</v>
      </c>
      <c r="BA353" s="261">
        <f>IF(AZ353=1,G353,0)</f>
        <v>0</v>
      </c>
      <c r="BB353" s="261">
        <f>IF(AZ353=2,G353,0)</f>
        <v>0</v>
      </c>
      <c r="BC353" s="261">
        <f>IF(AZ353=3,G353,0)</f>
        <v>0</v>
      </c>
      <c r="BD353" s="261">
        <f>IF(AZ353=4,G353,0)</f>
        <v>0</v>
      </c>
      <c r="BE353" s="261">
        <f>IF(AZ353=5,G353,0)</f>
        <v>0</v>
      </c>
      <c r="CA353" s="292">
        <v>1</v>
      </c>
      <c r="CB353" s="292">
        <v>7</v>
      </c>
    </row>
    <row r="354" spans="1:80" x14ac:dyDescent="0.2">
      <c r="A354" s="301"/>
      <c r="B354" s="308"/>
      <c r="C354" s="309" t="s">
        <v>453</v>
      </c>
      <c r="D354" s="310"/>
      <c r="E354" s="311">
        <v>40.4</v>
      </c>
      <c r="F354" s="312"/>
      <c r="G354" s="313"/>
      <c r="H354" s="314"/>
      <c r="I354" s="306"/>
      <c r="J354" s="315"/>
      <c r="K354" s="306"/>
      <c r="M354" s="307" t="s">
        <v>453</v>
      </c>
      <c r="O354" s="292"/>
    </row>
    <row r="355" spans="1:80" x14ac:dyDescent="0.2">
      <c r="A355" s="301"/>
      <c r="B355" s="308"/>
      <c r="C355" s="309" t="s">
        <v>454</v>
      </c>
      <c r="D355" s="310"/>
      <c r="E355" s="311">
        <v>21.1</v>
      </c>
      <c r="F355" s="312"/>
      <c r="G355" s="313"/>
      <c r="H355" s="314"/>
      <c r="I355" s="306"/>
      <c r="J355" s="315"/>
      <c r="K355" s="306"/>
      <c r="M355" s="307" t="s">
        <v>454</v>
      </c>
      <c r="O355" s="292"/>
    </row>
    <row r="356" spans="1:80" x14ac:dyDescent="0.2">
      <c r="A356" s="301"/>
      <c r="B356" s="308"/>
      <c r="C356" s="309" t="s">
        <v>455</v>
      </c>
      <c r="D356" s="310"/>
      <c r="E356" s="311">
        <v>21.1</v>
      </c>
      <c r="F356" s="312"/>
      <c r="G356" s="313"/>
      <c r="H356" s="314"/>
      <c r="I356" s="306"/>
      <c r="J356" s="315"/>
      <c r="K356" s="306"/>
      <c r="M356" s="307" t="s">
        <v>455</v>
      </c>
      <c r="O356" s="292"/>
    </row>
    <row r="357" spans="1:80" x14ac:dyDescent="0.2">
      <c r="A357" s="293">
        <v>53</v>
      </c>
      <c r="B357" s="294" t="s">
        <v>456</v>
      </c>
      <c r="C357" s="295" t="s">
        <v>457</v>
      </c>
      <c r="D357" s="296" t="s">
        <v>188</v>
      </c>
      <c r="E357" s="297">
        <v>21.4</v>
      </c>
      <c r="F357" s="297">
        <v>0</v>
      </c>
      <c r="G357" s="298">
        <f>E357*F357</f>
        <v>0</v>
      </c>
      <c r="H357" s="299">
        <v>0</v>
      </c>
      <c r="I357" s="300">
        <f>E357*H357</f>
        <v>0</v>
      </c>
      <c r="J357" s="299">
        <v>-1.3500000000000001E-3</v>
      </c>
      <c r="K357" s="300">
        <f>E357*J357</f>
        <v>-2.8889999999999999E-2</v>
      </c>
      <c r="O357" s="292">
        <v>2</v>
      </c>
      <c r="AA357" s="261">
        <v>1</v>
      </c>
      <c r="AB357" s="261">
        <v>7</v>
      </c>
      <c r="AC357" s="261">
        <v>7</v>
      </c>
      <c r="AZ357" s="261">
        <v>2</v>
      </c>
      <c r="BA357" s="261">
        <f>IF(AZ357=1,G357,0)</f>
        <v>0</v>
      </c>
      <c r="BB357" s="261">
        <f>IF(AZ357=2,G357,0)</f>
        <v>0</v>
      </c>
      <c r="BC357" s="261">
        <f>IF(AZ357=3,G357,0)</f>
        <v>0</v>
      </c>
      <c r="BD357" s="261">
        <f>IF(AZ357=4,G357,0)</f>
        <v>0</v>
      </c>
      <c r="BE357" s="261">
        <f>IF(AZ357=5,G357,0)</f>
        <v>0</v>
      </c>
      <c r="CA357" s="292">
        <v>1</v>
      </c>
      <c r="CB357" s="292">
        <v>7</v>
      </c>
    </row>
    <row r="358" spans="1:80" x14ac:dyDescent="0.2">
      <c r="A358" s="301"/>
      <c r="B358" s="302"/>
      <c r="C358" s="303" t="s">
        <v>458</v>
      </c>
      <c r="D358" s="304"/>
      <c r="E358" s="304"/>
      <c r="F358" s="304"/>
      <c r="G358" s="305"/>
      <c r="I358" s="306"/>
      <c r="K358" s="306"/>
      <c r="L358" s="307" t="s">
        <v>458</v>
      </c>
      <c r="O358" s="292">
        <v>3</v>
      </c>
    </row>
    <row r="359" spans="1:80" x14ac:dyDescent="0.2">
      <c r="A359" s="301"/>
      <c r="B359" s="308"/>
      <c r="C359" s="309" t="s">
        <v>450</v>
      </c>
      <c r="D359" s="310"/>
      <c r="E359" s="311">
        <v>21.4</v>
      </c>
      <c r="F359" s="312"/>
      <c r="G359" s="313"/>
      <c r="H359" s="314"/>
      <c r="I359" s="306"/>
      <c r="J359" s="315"/>
      <c r="K359" s="306"/>
      <c r="M359" s="307" t="s">
        <v>450</v>
      </c>
      <c r="O359" s="292"/>
    </row>
    <row r="360" spans="1:80" x14ac:dyDescent="0.2">
      <c r="A360" s="293">
        <v>54</v>
      </c>
      <c r="B360" s="294" t="s">
        <v>459</v>
      </c>
      <c r="C360" s="295" t="s">
        <v>460</v>
      </c>
      <c r="D360" s="296" t="s">
        <v>188</v>
      </c>
      <c r="E360" s="297">
        <v>82.6</v>
      </c>
      <c r="F360" s="297">
        <v>0</v>
      </c>
      <c r="G360" s="298">
        <f>E360*F360</f>
        <v>0</v>
      </c>
      <c r="H360" s="299">
        <v>0</v>
      </c>
      <c r="I360" s="300">
        <f>E360*H360</f>
        <v>0</v>
      </c>
      <c r="J360" s="299">
        <v>-2.8700000000000002E-3</v>
      </c>
      <c r="K360" s="300">
        <f>E360*J360</f>
        <v>-0.23706199999999999</v>
      </c>
      <c r="O360" s="292">
        <v>2</v>
      </c>
      <c r="AA360" s="261">
        <v>1</v>
      </c>
      <c r="AB360" s="261">
        <v>7</v>
      </c>
      <c r="AC360" s="261">
        <v>7</v>
      </c>
      <c r="AZ360" s="261">
        <v>2</v>
      </c>
      <c r="BA360" s="261">
        <f>IF(AZ360=1,G360,0)</f>
        <v>0</v>
      </c>
      <c r="BB360" s="261">
        <f>IF(AZ360=2,G360,0)</f>
        <v>0</v>
      </c>
      <c r="BC360" s="261">
        <f>IF(AZ360=3,G360,0)</f>
        <v>0</v>
      </c>
      <c r="BD360" s="261">
        <f>IF(AZ360=4,G360,0)</f>
        <v>0</v>
      </c>
      <c r="BE360" s="261">
        <f>IF(AZ360=5,G360,0)</f>
        <v>0</v>
      </c>
      <c r="CA360" s="292">
        <v>1</v>
      </c>
      <c r="CB360" s="292">
        <v>7</v>
      </c>
    </row>
    <row r="361" spans="1:80" x14ac:dyDescent="0.2">
      <c r="A361" s="301"/>
      <c r="B361" s="302"/>
      <c r="C361" s="303" t="s">
        <v>458</v>
      </c>
      <c r="D361" s="304"/>
      <c r="E361" s="304"/>
      <c r="F361" s="304"/>
      <c r="G361" s="305"/>
      <c r="I361" s="306"/>
      <c r="K361" s="306"/>
      <c r="L361" s="307" t="s">
        <v>458</v>
      </c>
      <c r="O361" s="292">
        <v>3</v>
      </c>
    </row>
    <row r="362" spans="1:80" x14ac:dyDescent="0.2">
      <c r="A362" s="301"/>
      <c r="B362" s="308"/>
      <c r="C362" s="309" t="s">
        <v>453</v>
      </c>
      <c r="D362" s="310"/>
      <c r="E362" s="311">
        <v>40.4</v>
      </c>
      <c r="F362" s="312"/>
      <c r="G362" s="313"/>
      <c r="H362" s="314"/>
      <c r="I362" s="306"/>
      <c r="J362" s="315"/>
      <c r="K362" s="306"/>
      <c r="M362" s="307" t="s">
        <v>453</v>
      </c>
      <c r="O362" s="292"/>
    </row>
    <row r="363" spans="1:80" x14ac:dyDescent="0.2">
      <c r="A363" s="301"/>
      <c r="B363" s="308"/>
      <c r="C363" s="309" t="s">
        <v>454</v>
      </c>
      <c r="D363" s="310"/>
      <c r="E363" s="311">
        <v>21.1</v>
      </c>
      <c r="F363" s="312"/>
      <c r="G363" s="313"/>
      <c r="H363" s="314"/>
      <c r="I363" s="306"/>
      <c r="J363" s="315"/>
      <c r="K363" s="306"/>
      <c r="M363" s="307" t="s">
        <v>454</v>
      </c>
      <c r="O363" s="292"/>
    </row>
    <row r="364" spans="1:80" x14ac:dyDescent="0.2">
      <c r="A364" s="301"/>
      <c r="B364" s="308"/>
      <c r="C364" s="309" t="s">
        <v>455</v>
      </c>
      <c r="D364" s="310"/>
      <c r="E364" s="311">
        <v>21.1</v>
      </c>
      <c r="F364" s="312"/>
      <c r="G364" s="313"/>
      <c r="H364" s="314"/>
      <c r="I364" s="306"/>
      <c r="J364" s="315"/>
      <c r="K364" s="306"/>
      <c r="M364" s="307" t="s">
        <v>455</v>
      </c>
      <c r="O364" s="292"/>
    </row>
    <row r="365" spans="1:80" x14ac:dyDescent="0.2">
      <c r="A365" s="293">
        <v>55</v>
      </c>
      <c r="B365" s="294" t="s">
        <v>461</v>
      </c>
      <c r="C365" s="295" t="s">
        <v>462</v>
      </c>
      <c r="D365" s="296" t="s">
        <v>188</v>
      </c>
      <c r="E365" s="297">
        <v>39.274999999999999</v>
      </c>
      <c r="F365" s="297">
        <v>0</v>
      </c>
      <c r="G365" s="298">
        <f>E365*F365</f>
        <v>0</v>
      </c>
      <c r="H365" s="299">
        <v>1.6100000000000001E-3</v>
      </c>
      <c r="I365" s="300">
        <f>E365*H365</f>
        <v>6.3232750000000004E-2</v>
      </c>
      <c r="J365" s="299">
        <v>0</v>
      </c>
      <c r="K365" s="300">
        <f>E365*J365</f>
        <v>0</v>
      </c>
      <c r="O365" s="292">
        <v>2</v>
      </c>
      <c r="AA365" s="261">
        <v>1</v>
      </c>
      <c r="AB365" s="261">
        <v>7</v>
      </c>
      <c r="AC365" s="261">
        <v>7</v>
      </c>
      <c r="AZ365" s="261">
        <v>2</v>
      </c>
      <c r="BA365" s="261">
        <f>IF(AZ365=1,G365,0)</f>
        <v>0</v>
      </c>
      <c r="BB365" s="261">
        <f>IF(AZ365=2,G365,0)</f>
        <v>0</v>
      </c>
      <c r="BC365" s="261">
        <f>IF(AZ365=3,G365,0)</f>
        <v>0</v>
      </c>
      <c r="BD365" s="261">
        <f>IF(AZ365=4,G365,0)</f>
        <v>0</v>
      </c>
      <c r="BE365" s="261">
        <f>IF(AZ365=5,G365,0)</f>
        <v>0</v>
      </c>
      <c r="CA365" s="292">
        <v>1</v>
      </c>
      <c r="CB365" s="292">
        <v>7</v>
      </c>
    </row>
    <row r="366" spans="1:80" x14ac:dyDescent="0.2">
      <c r="A366" s="301"/>
      <c r="B366" s="302"/>
      <c r="C366" s="303" t="s">
        <v>463</v>
      </c>
      <c r="D366" s="304"/>
      <c r="E366" s="304"/>
      <c r="F366" s="304"/>
      <c r="G366" s="305"/>
      <c r="I366" s="306"/>
      <c r="K366" s="306"/>
      <c r="L366" s="307" t="s">
        <v>463</v>
      </c>
      <c r="O366" s="292">
        <v>3</v>
      </c>
    </row>
    <row r="367" spans="1:80" ht="22.5" x14ac:dyDescent="0.2">
      <c r="A367" s="301"/>
      <c r="B367" s="308"/>
      <c r="C367" s="309" t="s">
        <v>464</v>
      </c>
      <c r="D367" s="310"/>
      <c r="E367" s="311">
        <v>13.725</v>
      </c>
      <c r="F367" s="312"/>
      <c r="G367" s="313"/>
      <c r="H367" s="314"/>
      <c r="I367" s="306"/>
      <c r="J367" s="315"/>
      <c r="K367" s="306"/>
      <c r="M367" s="307" t="s">
        <v>464</v>
      </c>
      <c r="O367" s="292"/>
    </row>
    <row r="368" spans="1:80" x14ac:dyDescent="0.2">
      <c r="A368" s="301"/>
      <c r="B368" s="308"/>
      <c r="C368" s="309" t="s">
        <v>465</v>
      </c>
      <c r="D368" s="310"/>
      <c r="E368" s="311">
        <v>1.8</v>
      </c>
      <c r="F368" s="312"/>
      <c r="G368" s="313"/>
      <c r="H368" s="314"/>
      <c r="I368" s="306"/>
      <c r="J368" s="315"/>
      <c r="K368" s="306"/>
      <c r="M368" s="307" t="s">
        <v>465</v>
      </c>
      <c r="O368" s="292"/>
    </row>
    <row r="369" spans="1:80" x14ac:dyDescent="0.2">
      <c r="A369" s="301"/>
      <c r="B369" s="308"/>
      <c r="C369" s="309" t="s">
        <v>466</v>
      </c>
      <c r="D369" s="310"/>
      <c r="E369" s="311">
        <v>11.5</v>
      </c>
      <c r="F369" s="312"/>
      <c r="G369" s="313"/>
      <c r="H369" s="314"/>
      <c r="I369" s="306"/>
      <c r="J369" s="315"/>
      <c r="K369" s="306"/>
      <c r="M369" s="307" t="s">
        <v>466</v>
      </c>
      <c r="O369" s="292"/>
    </row>
    <row r="370" spans="1:80" x14ac:dyDescent="0.2">
      <c r="A370" s="301"/>
      <c r="B370" s="308"/>
      <c r="C370" s="309" t="s">
        <v>467</v>
      </c>
      <c r="D370" s="310"/>
      <c r="E370" s="311">
        <v>0.75</v>
      </c>
      <c r="F370" s="312"/>
      <c r="G370" s="313"/>
      <c r="H370" s="314"/>
      <c r="I370" s="306"/>
      <c r="J370" s="315"/>
      <c r="K370" s="306"/>
      <c r="M370" s="307" t="s">
        <v>467</v>
      </c>
      <c r="O370" s="292"/>
    </row>
    <row r="371" spans="1:80" x14ac:dyDescent="0.2">
      <c r="A371" s="301"/>
      <c r="B371" s="308"/>
      <c r="C371" s="309" t="s">
        <v>468</v>
      </c>
      <c r="D371" s="310"/>
      <c r="E371" s="311">
        <v>11.5</v>
      </c>
      <c r="F371" s="312"/>
      <c r="G371" s="313"/>
      <c r="H371" s="314"/>
      <c r="I371" s="306"/>
      <c r="J371" s="315"/>
      <c r="K371" s="306"/>
      <c r="M371" s="307" t="s">
        <v>468</v>
      </c>
      <c r="O371" s="292"/>
    </row>
    <row r="372" spans="1:80" x14ac:dyDescent="0.2">
      <c r="A372" s="293">
        <v>56</v>
      </c>
      <c r="B372" s="294" t="s">
        <v>469</v>
      </c>
      <c r="C372" s="295" t="s">
        <v>470</v>
      </c>
      <c r="D372" s="296" t="s">
        <v>188</v>
      </c>
      <c r="E372" s="297">
        <v>105.425</v>
      </c>
      <c r="F372" s="297">
        <v>0</v>
      </c>
      <c r="G372" s="298">
        <f>E372*F372</f>
        <v>0</v>
      </c>
      <c r="H372" s="299">
        <v>2.0699999999999998E-3</v>
      </c>
      <c r="I372" s="300">
        <f>E372*H372</f>
        <v>0.21822974999999997</v>
      </c>
      <c r="J372" s="299">
        <v>0</v>
      </c>
      <c r="K372" s="300">
        <f>E372*J372</f>
        <v>0</v>
      </c>
      <c r="O372" s="292">
        <v>2</v>
      </c>
      <c r="AA372" s="261">
        <v>1</v>
      </c>
      <c r="AB372" s="261">
        <v>7</v>
      </c>
      <c r="AC372" s="261">
        <v>7</v>
      </c>
      <c r="AZ372" s="261">
        <v>2</v>
      </c>
      <c r="BA372" s="261">
        <f>IF(AZ372=1,G372,0)</f>
        <v>0</v>
      </c>
      <c r="BB372" s="261">
        <f>IF(AZ372=2,G372,0)</f>
        <v>0</v>
      </c>
      <c r="BC372" s="261">
        <f>IF(AZ372=3,G372,0)</f>
        <v>0</v>
      </c>
      <c r="BD372" s="261">
        <f>IF(AZ372=4,G372,0)</f>
        <v>0</v>
      </c>
      <c r="BE372" s="261">
        <f>IF(AZ372=5,G372,0)</f>
        <v>0</v>
      </c>
      <c r="CA372" s="292">
        <v>1</v>
      </c>
      <c r="CB372" s="292">
        <v>7</v>
      </c>
    </row>
    <row r="373" spans="1:80" x14ac:dyDescent="0.2">
      <c r="A373" s="301"/>
      <c r="B373" s="302"/>
      <c r="C373" s="303" t="s">
        <v>463</v>
      </c>
      <c r="D373" s="304"/>
      <c r="E373" s="304"/>
      <c r="F373" s="304"/>
      <c r="G373" s="305"/>
      <c r="I373" s="306"/>
      <c r="K373" s="306"/>
      <c r="L373" s="307" t="s">
        <v>463</v>
      </c>
      <c r="O373" s="292">
        <v>3</v>
      </c>
    </row>
    <row r="374" spans="1:80" x14ac:dyDescent="0.2">
      <c r="A374" s="301"/>
      <c r="B374" s="308"/>
      <c r="C374" s="309" t="s">
        <v>471</v>
      </c>
      <c r="D374" s="310"/>
      <c r="E374" s="311">
        <v>26.95</v>
      </c>
      <c r="F374" s="312"/>
      <c r="G374" s="313"/>
      <c r="H374" s="314"/>
      <c r="I374" s="306"/>
      <c r="J374" s="315"/>
      <c r="K374" s="306"/>
      <c r="M374" s="307" t="s">
        <v>471</v>
      </c>
      <c r="O374" s="292"/>
    </row>
    <row r="375" spans="1:80" x14ac:dyDescent="0.2">
      <c r="A375" s="301"/>
      <c r="B375" s="308"/>
      <c r="C375" s="309" t="s">
        <v>472</v>
      </c>
      <c r="D375" s="310"/>
      <c r="E375" s="311">
        <v>21.8</v>
      </c>
      <c r="F375" s="312"/>
      <c r="G375" s="313"/>
      <c r="H375" s="314"/>
      <c r="I375" s="306"/>
      <c r="J375" s="315"/>
      <c r="K375" s="306"/>
      <c r="M375" s="307" t="s">
        <v>472</v>
      </c>
      <c r="O375" s="292"/>
    </row>
    <row r="376" spans="1:80" x14ac:dyDescent="0.2">
      <c r="A376" s="301"/>
      <c r="B376" s="308"/>
      <c r="C376" s="309" t="s">
        <v>473</v>
      </c>
      <c r="D376" s="310"/>
      <c r="E376" s="311">
        <v>21.15</v>
      </c>
      <c r="F376" s="312"/>
      <c r="G376" s="313"/>
      <c r="H376" s="314"/>
      <c r="I376" s="306"/>
      <c r="J376" s="315"/>
      <c r="K376" s="306"/>
      <c r="M376" s="307" t="s">
        <v>473</v>
      </c>
      <c r="O376" s="292"/>
    </row>
    <row r="377" spans="1:80" x14ac:dyDescent="0.2">
      <c r="A377" s="301"/>
      <c r="B377" s="308"/>
      <c r="C377" s="309" t="s">
        <v>474</v>
      </c>
      <c r="D377" s="310"/>
      <c r="E377" s="311">
        <v>21.8</v>
      </c>
      <c r="F377" s="312"/>
      <c r="G377" s="313"/>
      <c r="H377" s="314"/>
      <c r="I377" s="306"/>
      <c r="J377" s="315"/>
      <c r="K377" s="306"/>
      <c r="M377" s="307" t="s">
        <v>474</v>
      </c>
      <c r="O377" s="292"/>
    </row>
    <row r="378" spans="1:80" x14ac:dyDescent="0.2">
      <c r="A378" s="301"/>
      <c r="B378" s="308"/>
      <c r="C378" s="309" t="s">
        <v>475</v>
      </c>
      <c r="D378" s="310"/>
      <c r="E378" s="311">
        <v>5.9749999999999996</v>
      </c>
      <c r="F378" s="312"/>
      <c r="G378" s="313"/>
      <c r="H378" s="314"/>
      <c r="I378" s="306"/>
      <c r="J378" s="315"/>
      <c r="K378" s="306"/>
      <c r="M378" s="307" t="s">
        <v>475</v>
      </c>
      <c r="O378" s="292"/>
    </row>
    <row r="379" spans="1:80" x14ac:dyDescent="0.2">
      <c r="A379" s="301"/>
      <c r="B379" s="308"/>
      <c r="C379" s="309" t="s">
        <v>476</v>
      </c>
      <c r="D379" s="310"/>
      <c r="E379" s="311">
        <v>2.0249999999999999</v>
      </c>
      <c r="F379" s="312"/>
      <c r="G379" s="313"/>
      <c r="H379" s="314"/>
      <c r="I379" s="306"/>
      <c r="J379" s="315"/>
      <c r="K379" s="306"/>
      <c r="M379" s="307" t="s">
        <v>476</v>
      </c>
      <c r="O379" s="292"/>
    </row>
    <row r="380" spans="1:80" x14ac:dyDescent="0.2">
      <c r="A380" s="301"/>
      <c r="B380" s="308"/>
      <c r="C380" s="309" t="s">
        <v>477</v>
      </c>
      <c r="D380" s="310"/>
      <c r="E380" s="311">
        <v>3.7</v>
      </c>
      <c r="F380" s="312"/>
      <c r="G380" s="313"/>
      <c r="H380" s="314"/>
      <c r="I380" s="306"/>
      <c r="J380" s="315"/>
      <c r="K380" s="306"/>
      <c r="M380" s="307" t="s">
        <v>477</v>
      </c>
      <c r="O380" s="292"/>
    </row>
    <row r="381" spans="1:80" x14ac:dyDescent="0.2">
      <c r="A381" s="301"/>
      <c r="B381" s="308"/>
      <c r="C381" s="309" t="s">
        <v>478</v>
      </c>
      <c r="D381" s="310"/>
      <c r="E381" s="311">
        <v>2.0249999999999999</v>
      </c>
      <c r="F381" s="312"/>
      <c r="G381" s="313"/>
      <c r="H381" s="314"/>
      <c r="I381" s="306"/>
      <c r="J381" s="315"/>
      <c r="K381" s="306"/>
      <c r="M381" s="307" t="s">
        <v>478</v>
      </c>
      <c r="O381" s="292"/>
    </row>
    <row r="382" spans="1:80" x14ac:dyDescent="0.2">
      <c r="A382" s="293">
        <v>57</v>
      </c>
      <c r="B382" s="294" t="s">
        <v>479</v>
      </c>
      <c r="C382" s="295" t="s">
        <v>480</v>
      </c>
      <c r="D382" s="296" t="s">
        <v>188</v>
      </c>
      <c r="E382" s="297">
        <v>39.274999999999999</v>
      </c>
      <c r="F382" s="297">
        <v>0</v>
      </c>
      <c r="G382" s="298">
        <f>E382*F382</f>
        <v>0</v>
      </c>
      <c r="H382" s="299">
        <v>0</v>
      </c>
      <c r="I382" s="300">
        <f>E382*H382</f>
        <v>0</v>
      </c>
      <c r="J382" s="299">
        <v>-9.3999999999999997E-4</v>
      </c>
      <c r="K382" s="300">
        <f>E382*J382</f>
        <v>-3.69185E-2</v>
      </c>
      <c r="O382" s="292">
        <v>2</v>
      </c>
      <c r="AA382" s="261">
        <v>1</v>
      </c>
      <c r="AB382" s="261">
        <v>7</v>
      </c>
      <c r="AC382" s="261">
        <v>7</v>
      </c>
      <c r="AZ382" s="261">
        <v>2</v>
      </c>
      <c r="BA382" s="261">
        <f>IF(AZ382=1,G382,0)</f>
        <v>0</v>
      </c>
      <c r="BB382" s="261">
        <f>IF(AZ382=2,G382,0)</f>
        <v>0</v>
      </c>
      <c r="BC382" s="261">
        <f>IF(AZ382=3,G382,0)</f>
        <v>0</v>
      </c>
      <c r="BD382" s="261">
        <f>IF(AZ382=4,G382,0)</f>
        <v>0</v>
      </c>
      <c r="BE382" s="261">
        <f>IF(AZ382=5,G382,0)</f>
        <v>0</v>
      </c>
      <c r="CA382" s="292">
        <v>1</v>
      </c>
      <c r="CB382" s="292">
        <v>7</v>
      </c>
    </row>
    <row r="383" spans="1:80" x14ac:dyDescent="0.2">
      <c r="A383" s="301"/>
      <c r="B383" s="302"/>
      <c r="C383" s="303" t="s">
        <v>481</v>
      </c>
      <c r="D383" s="304"/>
      <c r="E383" s="304"/>
      <c r="F383" s="304"/>
      <c r="G383" s="305"/>
      <c r="I383" s="306"/>
      <c r="K383" s="306"/>
      <c r="L383" s="307" t="s">
        <v>481</v>
      </c>
      <c r="O383" s="292">
        <v>3</v>
      </c>
    </row>
    <row r="384" spans="1:80" ht="22.5" x14ac:dyDescent="0.2">
      <c r="A384" s="301"/>
      <c r="B384" s="308"/>
      <c r="C384" s="309" t="s">
        <v>464</v>
      </c>
      <c r="D384" s="310"/>
      <c r="E384" s="311">
        <v>13.725</v>
      </c>
      <c r="F384" s="312"/>
      <c r="G384" s="313"/>
      <c r="H384" s="314"/>
      <c r="I384" s="306"/>
      <c r="J384" s="315"/>
      <c r="K384" s="306"/>
      <c r="M384" s="307" t="s">
        <v>464</v>
      </c>
      <c r="O384" s="292"/>
    </row>
    <row r="385" spans="1:80" x14ac:dyDescent="0.2">
      <c r="A385" s="301"/>
      <c r="B385" s="308"/>
      <c r="C385" s="309" t="s">
        <v>465</v>
      </c>
      <c r="D385" s="310"/>
      <c r="E385" s="311">
        <v>1.8</v>
      </c>
      <c r="F385" s="312"/>
      <c r="G385" s="313"/>
      <c r="H385" s="314"/>
      <c r="I385" s="306"/>
      <c r="J385" s="315"/>
      <c r="K385" s="306"/>
      <c r="M385" s="307" t="s">
        <v>465</v>
      </c>
      <c r="O385" s="292"/>
    </row>
    <row r="386" spans="1:80" x14ac:dyDescent="0.2">
      <c r="A386" s="301"/>
      <c r="B386" s="308"/>
      <c r="C386" s="309" t="s">
        <v>466</v>
      </c>
      <c r="D386" s="310"/>
      <c r="E386" s="311">
        <v>11.5</v>
      </c>
      <c r="F386" s="312"/>
      <c r="G386" s="313"/>
      <c r="H386" s="314"/>
      <c r="I386" s="306"/>
      <c r="J386" s="315"/>
      <c r="K386" s="306"/>
      <c r="M386" s="307" t="s">
        <v>466</v>
      </c>
      <c r="O386" s="292"/>
    </row>
    <row r="387" spans="1:80" x14ac:dyDescent="0.2">
      <c r="A387" s="301"/>
      <c r="B387" s="308"/>
      <c r="C387" s="309" t="s">
        <v>467</v>
      </c>
      <c r="D387" s="310"/>
      <c r="E387" s="311">
        <v>0.75</v>
      </c>
      <c r="F387" s="312"/>
      <c r="G387" s="313"/>
      <c r="H387" s="314"/>
      <c r="I387" s="306"/>
      <c r="J387" s="315"/>
      <c r="K387" s="306"/>
      <c r="M387" s="307" t="s">
        <v>467</v>
      </c>
      <c r="O387" s="292"/>
    </row>
    <row r="388" spans="1:80" x14ac:dyDescent="0.2">
      <c r="A388" s="301"/>
      <c r="B388" s="308"/>
      <c r="C388" s="309" t="s">
        <v>468</v>
      </c>
      <c r="D388" s="310"/>
      <c r="E388" s="311">
        <v>11.5</v>
      </c>
      <c r="F388" s="312"/>
      <c r="G388" s="313"/>
      <c r="H388" s="314"/>
      <c r="I388" s="306"/>
      <c r="J388" s="315"/>
      <c r="K388" s="306"/>
      <c r="M388" s="307" t="s">
        <v>468</v>
      </c>
      <c r="O388" s="292"/>
    </row>
    <row r="389" spans="1:80" x14ac:dyDescent="0.2">
      <c r="A389" s="293">
        <v>58</v>
      </c>
      <c r="B389" s="294" t="s">
        <v>482</v>
      </c>
      <c r="C389" s="295" t="s">
        <v>483</v>
      </c>
      <c r="D389" s="296" t="s">
        <v>188</v>
      </c>
      <c r="E389" s="297">
        <v>105.425</v>
      </c>
      <c r="F389" s="297">
        <v>0</v>
      </c>
      <c r="G389" s="298">
        <f>E389*F389</f>
        <v>0</v>
      </c>
      <c r="H389" s="299">
        <v>0</v>
      </c>
      <c r="I389" s="300">
        <f>E389*H389</f>
        <v>0</v>
      </c>
      <c r="J389" s="299">
        <v>-1.75E-3</v>
      </c>
      <c r="K389" s="300">
        <f>E389*J389</f>
        <v>-0.18449375000000001</v>
      </c>
      <c r="O389" s="292">
        <v>2</v>
      </c>
      <c r="AA389" s="261">
        <v>1</v>
      </c>
      <c r="AB389" s="261">
        <v>7</v>
      </c>
      <c r="AC389" s="261">
        <v>7</v>
      </c>
      <c r="AZ389" s="261">
        <v>2</v>
      </c>
      <c r="BA389" s="261">
        <f>IF(AZ389=1,G389,0)</f>
        <v>0</v>
      </c>
      <c r="BB389" s="261">
        <f>IF(AZ389=2,G389,0)</f>
        <v>0</v>
      </c>
      <c r="BC389" s="261">
        <f>IF(AZ389=3,G389,0)</f>
        <v>0</v>
      </c>
      <c r="BD389" s="261">
        <f>IF(AZ389=4,G389,0)</f>
        <v>0</v>
      </c>
      <c r="BE389" s="261">
        <f>IF(AZ389=5,G389,0)</f>
        <v>0</v>
      </c>
      <c r="CA389" s="292">
        <v>1</v>
      </c>
      <c r="CB389" s="292">
        <v>7</v>
      </c>
    </row>
    <row r="390" spans="1:80" x14ac:dyDescent="0.2">
      <c r="A390" s="301"/>
      <c r="B390" s="302"/>
      <c r="C390" s="303" t="s">
        <v>484</v>
      </c>
      <c r="D390" s="304"/>
      <c r="E390" s="304"/>
      <c r="F390" s="304"/>
      <c r="G390" s="305"/>
      <c r="I390" s="306"/>
      <c r="K390" s="306"/>
      <c r="L390" s="307" t="s">
        <v>484</v>
      </c>
      <c r="O390" s="292">
        <v>3</v>
      </c>
    </row>
    <row r="391" spans="1:80" x14ac:dyDescent="0.2">
      <c r="A391" s="301"/>
      <c r="B391" s="308"/>
      <c r="C391" s="309" t="s">
        <v>471</v>
      </c>
      <c r="D391" s="310"/>
      <c r="E391" s="311">
        <v>26.95</v>
      </c>
      <c r="F391" s="312"/>
      <c r="G391" s="313"/>
      <c r="H391" s="314"/>
      <c r="I391" s="306"/>
      <c r="J391" s="315"/>
      <c r="K391" s="306"/>
      <c r="M391" s="307" t="s">
        <v>471</v>
      </c>
      <c r="O391" s="292"/>
    </row>
    <row r="392" spans="1:80" x14ac:dyDescent="0.2">
      <c r="A392" s="301"/>
      <c r="B392" s="308"/>
      <c r="C392" s="309" t="s">
        <v>472</v>
      </c>
      <c r="D392" s="310"/>
      <c r="E392" s="311">
        <v>21.8</v>
      </c>
      <c r="F392" s="312"/>
      <c r="G392" s="313"/>
      <c r="H392" s="314"/>
      <c r="I392" s="306"/>
      <c r="J392" s="315"/>
      <c r="K392" s="306"/>
      <c r="M392" s="307" t="s">
        <v>472</v>
      </c>
      <c r="O392" s="292"/>
    </row>
    <row r="393" spans="1:80" x14ac:dyDescent="0.2">
      <c r="A393" s="301"/>
      <c r="B393" s="308"/>
      <c r="C393" s="309" t="s">
        <v>473</v>
      </c>
      <c r="D393" s="310"/>
      <c r="E393" s="311">
        <v>21.15</v>
      </c>
      <c r="F393" s="312"/>
      <c r="G393" s="313"/>
      <c r="H393" s="314"/>
      <c r="I393" s="306"/>
      <c r="J393" s="315"/>
      <c r="K393" s="306"/>
      <c r="M393" s="307" t="s">
        <v>473</v>
      </c>
      <c r="O393" s="292"/>
    </row>
    <row r="394" spans="1:80" x14ac:dyDescent="0.2">
      <c r="A394" s="301"/>
      <c r="B394" s="308"/>
      <c r="C394" s="309" t="s">
        <v>474</v>
      </c>
      <c r="D394" s="310"/>
      <c r="E394" s="311">
        <v>21.8</v>
      </c>
      <c r="F394" s="312"/>
      <c r="G394" s="313"/>
      <c r="H394" s="314"/>
      <c r="I394" s="306"/>
      <c r="J394" s="315"/>
      <c r="K394" s="306"/>
      <c r="M394" s="307" t="s">
        <v>474</v>
      </c>
      <c r="O394" s="292"/>
    </row>
    <row r="395" spans="1:80" x14ac:dyDescent="0.2">
      <c r="A395" s="301"/>
      <c r="B395" s="308"/>
      <c r="C395" s="309" t="s">
        <v>475</v>
      </c>
      <c r="D395" s="310"/>
      <c r="E395" s="311">
        <v>5.9749999999999996</v>
      </c>
      <c r="F395" s="312"/>
      <c r="G395" s="313"/>
      <c r="H395" s="314"/>
      <c r="I395" s="306"/>
      <c r="J395" s="315"/>
      <c r="K395" s="306"/>
      <c r="M395" s="307" t="s">
        <v>475</v>
      </c>
      <c r="O395" s="292"/>
    </row>
    <row r="396" spans="1:80" x14ac:dyDescent="0.2">
      <c r="A396" s="301"/>
      <c r="B396" s="308"/>
      <c r="C396" s="309" t="s">
        <v>476</v>
      </c>
      <c r="D396" s="310"/>
      <c r="E396" s="311">
        <v>2.0249999999999999</v>
      </c>
      <c r="F396" s="312"/>
      <c r="G396" s="313"/>
      <c r="H396" s="314"/>
      <c r="I396" s="306"/>
      <c r="J396" s="315"/>
      <c r="K396" s="306"/>
      <c r="M396" s="307" t="s">
        <v>476</v>
      </c>
      <c r="O396" s="292"/>
    </row>
    <row r="397" spans="1:80" x14ac:dyDescent="0.2">
      <c r="A397" s="301"/>
      <c r="B397" s="308"/>
      <c r="C397" s="309" t="s">
        <v>477</v>
      </c>
      <c r="D397" s="310"/>
      <c r="E397" s="311">
        <v>3.7</v>
      </c>
      <c r="F397" s="312"/>
      <c r="G397" s="313"/>
      <c r="H397" s="314"/>
      <c r="I397" s="306"/>
      <c r="J397" s="315"/>
      <c r="K397" s="306"/>
      <c r="M397" s="307" t="s">
        <v>477</v>
      </c>
      <c r="O397" s="292"/>
    </row>
    <row r="398" spans="1:80" x14ac:dyDescent="0.2">
      <c r="A398" s="301"/>
      <c r="B398" s="308"/>
      <c r="C398" s="309" t="s">
        <v>478</v>
      </c>
      <c r="D398" s="310"/>
      <c r="E398" s="311">
        <v>2.0249999999999999</v>
      </c>
      <c r="F398" s="312"/>
      <c r="G398" s="313"/>
      <c r="H398" s="314"/>
      <c r="I398" s="306"/>
      <c r="J398" s="315"/>
      <c r="K398" s="306"/>
      <c r="M398" s="307" t="s">
        <v>478</v>
      </c>
      <c r="O398" s="292"/>
    </row>
    <row r="399" spans="1:80" x14ac:dyDescent="0.2">
      <c r="A399" s="293">
        <v>59</v>
      </c>
      <c r="B399" s="294" t="s">
        <v>485</v>
      </c>
      <c r="C399" s="295" t="s">
        <v>486</v>
      </c>
      <c r="D399" s="296" t="s">
        <v>188</v>
      </c>
      <c r="E399" s="297">
        <v>104.1</v>
      </c>
      <c r="F399" s="297">
        <v>0</v>
      </c>
      <c r="G399" s="298">
        <f>E399*F399</f>
        <v>0</v>
      </c>
      <c r="H399" s="299">
        <v>2.63E-3</v>
      </c>
      <c r="I399" s="300">
        <f>E399*H399</f>
        <v>0.273783</v>
      </c>
      <c r="J399" s="299">
        <v>0</v>
      </c>
      <c r="K399" s="300">
        <f>E399*J399</f>
        <v>0</v>
      </c>
      <c r="O399" s="292">
        <v>2</v>
      </c>
      <c r="AA399" s="261">
        <v>1</v>
      </c>
      <c r="AB399" s="261">
        <v>7</v>
      </c>
      <c r="AC399" s="261">
        <v>7</v>
      </c>
      <c r="AZ399" s="261">
        <v>2</v>
      </c>
      <c r="BA399" s="261">
        <f>IF(AZ399=1,G399,0)</f>
        <v>0</v>
      </c>
      <c r="BB399" s="261">
        <f>IF(AZ399=2,G399,0)</f>
        <v>0</v>
      </c>
      <c r="BC399" s="261">
        <f>IF(AZ399=3,G399,0)</f>
        <v>0</v>
      </c>
      <c r="BD399" s="261">
        <f>IF(AZ399=4,G399,0)</f>
        <v>0</v>
      </c>
      <c r="BE399" s="261">
        <f>IF(AZ399=5,G399,0)</f>
        <v>0</v>
      </c>
      <c r="CA399" s="292">
        <v>1</v>
      </c>
      <c r="CB399" s="292">
        <v>7</v>
      </c>
    </row>
    <row r="400" spans="1:80" x14ac:dyDescent="0.2">
      <c r="A400" s="301"/>
      <c r="B400" s="302"/>
      <c r="C400" s="303" t="s">
        <v>487</v>
      </c>
      <c r="D400" s="304"/>
      <c r="E400" s="304"/>
      <c r="F400" s="304"/>
      <c r="G400" s="305"/>
      <c r="I400" s="306"/>
      <c r="K400" s="306"/>
      <c r="L400" s="307" t="s">
        <v>487</v>
      </c>
      <c r="O400" s="292">
        <v>3</v>
      </c>
    </row>
    <row r="401" spans="1:80" x14ac:dyDescent="0.2">
      <c r="A401" s="301"/>
      <c r="B401" s="308"/>
      <c r="C401" s="309" t="s">
        <v>488</v>
      </c>
      <c r="D401" s="310"/>
      <c r="E401" s="311">
        <v>34.200000000000003</v>
      </c>
      <c r="F401" s="312"/>
      <c r="G401" s="313"/>
      <c r="H401" s="314"/>
      <c r="I401" s="306"/>
      <c r="J401" s="315"/>
      <c r="K401" s="306"/>
      <c r="M401" s="307" t="s">
        <v>488</v>
      </c>
      <c r="O401" s="292"/>
    </row>
    <row r="402" spans="1:80" x14ac:dyDescent="0.2">
      <c r="A402" s="301"/>
      <c r="B402" s="308"/>
      <c r="C402" s="309" t="s">
        <v>489</v>
      </c>
      <c r="D402" s="310"/>
      <c r="E402" s="311">
        <v>16.5</v>
      </c>
      <c r="F402" s="312"/>
      <c r="G402" s="313"/>
      <c r="H402" s="314"/>
      <c r="I402" s="306"/>
      <c r="J402" s="315"/>
      <c r="K402" s="306"/>
      <c r="M402" s="307" t="s">
        <v>489</v>
      </c>
      <c r="O402" s="292"/>
    </row>
    <row r="403" spans="1:80" x14ac:dyDescent="0.2">
      <c r="A403" s="301"/>
      <c r="B403" s="308"/>
      <c r="C403" s="309" t="s">
        <v>490</v>
      </c>
      <c r="D403" s="310"/>
      <c r="E403" s="311">
        <v>35.200000000000003</v>
      </c>
      <c r="F403" s="312"/>
      <c r="G403" s="313"/>
      <c r="H403" s="314"/>
      <c r="I403" s="306"/>
      <c r="J403" s="315"/>
      <c r="K403" s="306"/>
      <c r="M403" s="307" t="s">
        <v>490</v>
      </c>
      <c r="O403" s="292"/>
    </row>
    <row r="404" spans="1:80" x14ac:dyDescent="0.2">
      <c r="A404" s="301"/>
      <c r="B404" s="308"/>
      <c r="C404" s="309" t="s">
        <v>491</v>
      </c>
      <c r="D404" s="310"/>
      <c r="E404" s="311">
        <v>18.2</v>
      </c>
      <c r="F404" s="312"/>
      <c r="G404" s="313"/>
      <c r="H404" s="314"/>
      <c r="I404" s="306"/>
      <c r="J404" s="315"/>
      <c r="K404" s="306"/>
      <c r="M404" s="307" t="s">
        <v>491</v>
      </c>
      <c r="O404" s="292"/>
    </row>
    <row r="405" spans="1:80" x14ac:dyDescent="0.2">
      <c r="A405" s="293">
        <v>60</v>
      </c>
      <c r="B405" s="294" t="s">
        <v>492</v>
      </c>
      <c r="C405" s="295" t="s">
        <v>493</v>
      </c>
      <c r="D405" s="296" t="s">
        <v>188</v>
      </c>
      <c r="E405" s="297">
        <v>120.5</v>
      </c>
      <c r="F405" s="297">
        <v>0</v>
      </c>
      <c r="G405" s="298">
        <f>E405*F405</f>
        <v>0</v>
      </c>
      <c r="H405" s="299">
        <v>0</v>
      </c>
      <c r="I405" s="300">
        <f>E405*H405</f>
        <v>0</v>
      </c>
      <c r="J405" s="299">
        <v>-2.2599999999999999E-3</v>
      </c>
      <c r="K405" s="300">
        <f>E405*J405</f>
        <v>-0.27232999999999996</v>
      </c>
      <c r="O405" s="292">
        <v>2</v>
      </c>
      <c r="AA405" s="261">
        <v>1</v>
      </c>
      <c r="AB405" s="261">
        <v>7</v>
      </c>
      <c r="AC405" s="261">
        <v>7</v>
      </c>
      <c r="AZ405" s="261">
        <v>2</v>
      </c>
      <c r="BA405" s="261">
        <f>IF(AZ405=1,G405,0)</f>
        <v>0</v>
      </c>
      <c r="BB405" s="261">
        <f>IF(AZ405=2,G405,0)</f>
        <v>0</v>
      </c>
      <c r="BC405" s="261">
        <f>IF(AZ405=3,G405,0)</f>
        <v>0</v>
      </c>
      <c r="BD405" s="261">
        <f>IF(AZ405=4,G405,0)</f>
        <v>0</v>
      </c>
      <c r="BE405" s="261">
        <f>IF(AZ405=5,G405,0)</f>
        <v>0</v>
      </c>
      <c r="CA405" s="292">
        <v>1</v>
      </c>
      <c r="CB405" s="292">
        <v>7</v>
      </c>
    </row>
    <row r="406" spans="1:80" x14ac:dyDescent="0.2">
      <c r="A406" s="301"/>
      <c r="B406" s="308"/>
      <c r="C406" s="309" t="s">
        <v>488</v>
      </c>
      <c r="D406" s="310"/>
      <c r="E406" s="311">
        <v>34.200000000000003</v>
      </c>
      <c r="F406" s="312"/>
      <c r="G406" s="313"/>
      <c r="H406" s="314"/>
      <c r="I406" s="306"/>
      <c r="J406" s="315"/>
      <c r="K406" s="306"/>
      <c r="M406" s="307" t="s">
        <v>488</v>
      </c>
      <c r="O406" s="292"/>
    </row>
    <row r="407" spans="1:80" x14ac:dyDescent="0.2">
      <c r="A407" s="301"/>
      <c r="B407" s="308"/>
      <c r="C407" s="309" t="s">
        <v>489</v>
      </c>
      <c r="D407" s="310"/>
      <c r="E407" s="311">
        <v>16.5</v>
      </c>
      <c r="F407" s="312"/>
      <c r="G407" s="313"/>
      <c r="H407" s="314"/>
      <c r="I407" s="306"/>
      <c r="J407" s="315"/>
      <c r="K407" s="306"/>
      <c r="M407" s="307" t="s">
        <v>489</v>
      </c>
      <c r="O407" s="292"/>
    </row>
    <row r="408" spans="1:80" x14ac:dyDescent="0.2">
      <c r="A408" s="301"/>
      <c r="B408" s="308"/>
      <c r="C408" s="309" t="s">
        <v>490</v>
      </c>
      <c r="D408" s="310"/>
      <c r="E408" s="311">
        <v>35.200000000000003</v>
      </c>
      <c r="F408" s="312"/>
      <c r="G408" s="313"/>
      <c r="H408" s="314"/>
      <c r="I408" s="306"/>
      <c r="J408" s="315"/>
      <c r="K408" s="306"/>
      <c r="M408" s="307" t="s">
        <v>490</v>
      </c>
      <c r="O408" s="292"/>
    </row>
    <row r="409" spans="1:80" x14ac:dyDescent="0.2">
      <c r="A409" s="301"/>
      <c r="B409" s="308"/>
      <c r="C409" s="309" t="s">
        <v>491</v>
      </c>
      <c r="D409" s="310"/>
      <c r="E409" s="311">
        <v>18.2</v>
      </c>
      <c r="F409" s="312"/>
      <c r="G409" s="313"/>
      <c r="H409" s="314"/>
      <c r="I409" s="306"/>
      <c r="J409" s="315"/>
      <c r="K409" s="306"/>
      <c r="M409" s="307" t="s">
        <v>491</v>
      </c>
      <c r="O409" s="292"/>
    </row>
    <row r="410" spans="1:80" x14ac:dyDescent="0.2">
      <c r="A410" s="301"/>
      <c r="B410" s="308"/>
      <c r="C410" s="309" t="s">
        <v>494</v>
      </c>
      <c r="D410" s="310"/>
      <c r="E410" s="311">
        <v>16.399999999999999</v>
      </c>
      <c r="F410" s="312"/>
      <c r="G410" s="313"/>
      <c r="H410" s="314"/>
      <c r="I410" s="306"/>
      <c r="J410" s="315"/>
      <c r="K410" s="306"/>
      <c r="M410" s="307" t="s">
        <v>494</v>
      </c>
      <c r="O410" s="292"/>
    </row>
    <row r="411" spans="1:80" x14ac:dyDescent="0.2">
      <c r="A411" s="293">
        <v>61</v>
      </c>
      <c r="B411" s="294" t="s">
        <v>495</v>
      </c>
      <c r="C411" s="295" t="s">
        <v>496</v>
      </c>
      <c r="D411" s="296" t="s">
        <v>188</v>
      </c>
      <c r="E411" s="297">
        <v>16.399999999999999</v>
      </c>
      <c r="F411" s="297">
        <v>0</v>
      </c>
      <c r="G411" s="298">
        <f>E411*F411</f>
        <v>0</v>
      </c>
      <c r="H411" s="299">
        <v>6.0000000000000002E-5</v>
      </c>
      <c r="I411" s="300">
        <f>E411*H411</f>
        <v>9.8399999999999985E-4</v>
      </c>
      <c r="J411" s="299">
        <v>0</v>
      </c>
      <c r="K411" s="300">
        <f>E411*J411</f>
        <v>0</v>
      </c>
      <c r="O411" s="292">
        <v>2</v>
      </c>
      <c r="AA411" s="261">
        <v>1</v>
      </c>
      <c r="AB411" s="261">
        <v>7</v>
      </c>
      <c r="AC411" s="261">
        <v>7</v>
      </c>
      <c r="AZ411" s="261">
        <v>2</v>
      </c>
      <c r="BA411" s="261">
        <f>IF(AZ411=1,G411,0)</f>
        <v>0</v>
      </c>
      <c r="BB411" s="261">
        <f>IF(AZ411=2,G411,0)</f>
        <v>0</v>
      </c>
      <c r="BC411" s="261">
        <f>IF(AZ411=3,G411,0)</f>
        <v>0</v>
      </c>
      <c r="BD411" s="261">
        <f>IF(AZ411=4,G411,0)</f>
        <v>0</v>
      </c>
      <c r="BE411" s="261">
        <f>IF(AZ411=5,G411,0)</f>
        <v>0</v>
      </c>
      <c r="CA411" s="292">
        <v>1</v>
      </c>
      <c r="CB411" s="292">
        <v>7</v>
      </c>
    </row>
    <row r="412" spans="1:80" x14ac:dyDescent="0.2">
      <c r="A412" s="301"/>
      <c r="B412" s="302"/>
      <c r="C412" s="303" t="s">
        <v>497</v>
      </c>
      <c r="D412" s="304"/>
      <c r="E412" s="304"/>
      <c r="F412" s="304"/>
      <c r="G412" s="305"/>
      <c r="I412" s="306"/>
      <c r="K412" s="306"/>
      <c r="L412" s="307" t="s">
        <v>497</v>
      </c>
      <c r="O412" s="292">
        <v>3</v>
      </c>
    </row>
    <row r="413" spans="1:80" x14ac:dyDescent="0.2">
      <c r="A413" s="301"/>
      <c r="B413" s="308"/>
      <c r="C413" s="309" t="s">
        <v>494</v>
      </c>
      <c r="D413" s="310"/>
      <c r="E413" s="311">
        <v>16.399999999999999</v>
      </c>
      <c r="F413" s="312"/>
      <c r="G413" s="313"/>
      <c r="H413" s="314"/>
      <c r="I413" s="306"/>
      <c r="J413" s="315"/>
      <c r="K413" s="306"/>
      <c r="M413" s="307" t="s">
        <v>494</v>
      </c>
      <c r="O413" s="292"/>
    </row>
    <row r="414" spans="1:80" x14ac:dyDescent="0.2">
      <c r="A414" s="293">
        <v>62</v>
      </c>
      <c r="B414" s="294" t="s">
        <v>498</v>
      </c>
      <c r="C414" s="295" t="s">
        <v>499</v>
      </c>
      <c r="D414" s="296" t="s">
        <v>12</v>
      </c>
      <c r="E414" s="297"/>
      <c r="F414" s="297">
        <v>0</v>
      </c>
      <c r="G414" s="298">
        <f>E414*F414</f>
        <v>0</v>
      </c>
      <c r="H414" s="299">
        <v>0</v>
      </c>
      <c r="I414" s="300">
        <f>E414*H414</f>
        <v>0</v>
      </c>
      <c r="J414" s="299"/>
      <c r="K414" s="300">
        <f>E414*J414</f>
        <v>0</v>
      </c>
      <c r="O414" s="292">
        <v>2</v>
      </c>
      <c r="AA414" s="261">
        <v>7</v>
      </c>
      <c r="AB414" s="261">
        <v>1002</v>
      </c>
      <c r="AC414" s="261">
        <v>5</v>
      </c>
      <c r="AZ414" s="261">
        <v>2</v>
      </c>
      <c r="BA414" s="261">
        <f>IF(AZ414=1,G414,0)</f>
        <v>0</v>
      </c>
      <c r="BB414" s="261">
        <f>IF(AZ414=2,G414,0)</f>
        <v>0</v>
      </c>
      <c r="BC414" s="261">
        <f>IF(AZ414=3,G414,0)</f>
        <v>0</v>
      </c>
      <c r="BD414" s="261">
        <f>IF(AZ414=4,G414,0)</f>
        <v>0</v>
      </c>
      <c r="BE414" s="261">
        <f>IF(AZ414=5,G414,0)</f>
        <v>0</v>
      </c>
      <c r="CA414" s="292">
        <v>7</v>
      </c>
      <c r="CB414" s="292">
        <v>1002</v>
      </c>
    </row>
    <row r="415" spans="1:80" x14ac:dyDescent="0.2">
      <c r="A415" s="316"/>
      <c r="B415" s="317" t="s">
        <v>101</v>
      </c>
      <c r="C415" s="318" t="s">
        <v>443</v>
      </c>
      <c r="D415" s="319"/>
      <c r="E415" s="320"/>
      <c r="F415" s="321"/>
      <c r="G415" s="322">
        <f>SUM(G346:G414)</f>
        <v>0</v>
      </c>
      <c r="H415" s="323"/>
      <c r="I415" s="324">
        <f>SUM(I346:I414)</f>
        <v>0.99102149999999989</v>
      </c>
      <c r="J415" s="323"/>
      <c r="K415" s="324">
        <f>SUM(K346:K414)</f>
        <v>-0.7596942499999999</v>
      </c>
      <c r="O415" s="292">
        <v>4</v>
      </c>
      <c r="BA415" s="325">
        <f>SUM(BA346:BA414)</f>
        <v>0</v>
      </c>
      <c r="BB415" s="325">
        <f>SUM(BB346:BB414)</f>
        <v>0</v>
      </c>
      <c r="BC415" s="325">
        <f>SUM(BC346:BC414)</f>
        <v>0</v>
      </c>
      <c r="BD415" s="325">
        <f>SUM(BD346:BD414)</f>
        <v>0</v>
      </c>
      <c r="BE415" s="325">
        <f>SUM(BE346:BE414)</f>
        <v>0</v>
      </c>
    </row>
    <row r="416" spans="1:80" x14ac:dyDescent="0.2">
      <c r="A416" s="282" t="s">
        <v>97</v>
      </c>
      <c r="B416" s="283" t="s">
        <v>500</v>
      </c>
      <c r="C416" s="284" t="s">
        <v>501</v>
      </c>
      <c r="D416" s="285"/>
      <c r="E416" s="286"/>
      <c r="F416" s="286"/>
      <c r="G416" s="287"/>
      <c r="H416" s="288"/>
      <c r="I416" s="289"/>
      <c r="J416" s="290"/>
      <c r="K416" s="291"/>
      <c r="O416" s="292">
        <v>1</v>
      </c>
    </row>
    <row r="417" spans="1:80" x14ac:dyDescent="0.2">
      <c r="A417" s="293">
        <v>63</v>
      </c>
      <c r="B417" s="294" t="s">
        <v>503</v>
      </c>
      <c r="C417" s="295" t="s">
        <v>504</v>
      </c>
      <c r="D417" s="296" t="s">
        <v>114</v>
      </c>
      <c r="E417" s="297">
        <v>1</v>
      </c>
      <c r="F417" s="297">
        <v>0</v>
      </c>
      <c r="G417" s="298">
        <f>E417*F417</f>
        <v>0</v>
      </c>
      <c r="H417" s="299">
        <v>0.02</v>
      </c>
      <c r="I417" s="300">
        <f>E417*H417</f>
        <v>0.02</v>
      </c>
      <c r="J417" s="299">
        <v>-0.02</v>
      </c>
      <c r="K417" s="300">
        <f>E417*J417</f>
        <v>-0.02</v>
      </c>
      <c r="O417" s="292">
        <v>2</v>
      </c>
      <c r="AA417" s="261">
        <v>1</v>
      </c>
      <c r="AB417" s="261">
        <v>7</v>
      </c>
      <c r="AC417" s="261">
        <v>7</v>
      </c>
      <c r="AZ417" s="261">
        <v>2</v>
      </c>
      <c r="BA417" s="261">
        <f>IF(AZ417=1,G417,0)</f>
        <v>0</v>
      </c>
      <c r="BB417" s="261">
        <f>IF(AZ417=2,G417,0)</f>
        <v>0</v>
      </c>
      <c r="BC417" s="261">
        <f>IF(AZ417=3,G417,0)</f>
        <v>0</v>
      </c>
      <c r="BD417" s="261">
        <f>IF(AZ417=4,G417,0)</f>
        <v>0</v>
      </c>
      <c r="BE417" s="261">
        <f>IF(AZ417=5,G417,0)</f>
        <v>0</v>
      </c>
      <c r="CA417" s="292">
        <v>1</v>
      </c>
      <c r="CB417" s="292">
        <v>7</v>
      </c>
    </row>
    <row r="418" spans="1:80" x14ac:dyDescent="0.2">
      <c r="A418" s="301"/>
      <c r="B418" s="302"/>
      <c r="C418" s="303" t="s">
        <v>505</v>
      </c>
      <c r="D418" s="304"/>
      <c r="E418" s="304"/>
      <c r="F418" s="304"/>
      <c r="G418" s="305"/>
      <c r="I418" s="306"/>
      <c r="K418" s="306"/>
      <c r="L418" s="307" t="s">
        <v>505</v>
      </c>
      <c r="O418" s="292">
        <v>3</v>
      </c>
    </row>
    <row r="419" spans="1:80" x14ac:dyDescent="0.2">
      <c r="A419" s="293">
        <v>64</v>
      </c>
      <c r="B419" s="294" t="s">
        <v>506</v>
      </c>
      <c r="C419" s="295" t="s">
        <v>507</v>
      </c>
      <c r="D419" s="296" t="s">
        <v>508</v>
      </c>
      <c r="E419" s="297">
        <v>5</v>
      </c>
      <c r="F419" s="297">
        <v>0</v>
      </c>
      <c r="G419" s="298">
        <f>E419*F419</f>
        <v>0</v>
      </c>
      <c r="H419" s="299">
        <v>5.0000000000000002E-5</v>
      </c>
      <c r="I419" s="300">
        <f>E419*H419</f>
        <v>2.5000000000000001E-4</v>
      </c>
      <c r="J419" s="299">
        <v>-1E-3</v>
      </c>
      <c r="K419" s="300">
        <f>E419*J419</f>
        <v>-5.0000000000000001E-3</v>
      </c>
      <c r="O419" s="292">
        <v>2</v>
      </c>
      <c r="AA419" s="261">
        <v>1</v>
      </c>
      <c r="AB419" s="261">
        <v>7</v>
      </c>
      <c r="AC419" s="261">
        <v>7</v>
      </c>
      <c r="AZ419" s="261">
        <v>2</v>
      </c>
      <c r="BA419" s="261">
        <f>IF(AZ419=1,G419,0)</f>
        <v>0</v>
      </c>
      <c r="BB419" s="261">
        <f>IF(AZ419=2,G419,0)</f>
        <v>0</v>
      </c>
      <c r="BC419" s="261">
        <f>IF(AZ419=3,G419,0)</f>
        <v>0</v>
      </c>
      <c r="BD419" s="261">
        <f>IF(AZ419=4,G419,0)</f>
        <v>0</v>
      </c>
      <c r="BE419" s="261">
        <f>IF(AZ419=5,G419,0)</f>
        <v>0</v>
      </c>
      <c r="CA419" s="292">
        <v>1</v>
      </c>
      <c r="CB419" s="292">
        <v>7</v>
      </c>
    </row>
    <row r="420" spans="1:80" x14ac:dyDescent="0.2">
      <c r="A420" s="301"/>
      <c r="B420" s="308"/>
      <c r="C420" s="309" t="s">
        <v>509</v>
      </c>
      <c r="D420" s="310"/>
      <c r="E420" s="311">
        <v>5</v>
      </c>
      <c r="F420" s="312"/>
      <c r="G420" s="313"/>
      <c r="H420" s="314"/>
      <c r="I420" s="306"/>
      <c r="J420" s="315"/>
      <c r="K420" s="306"/>
      <c r="M420" s="307" t="s">
        <v>509</v>
      </c>
      <c r="O420" s="292"/>
    </row>
    <row r="421" spans="1:80" x14ac:dyDescent="0.2">
      <c r="A421" s="293">
        <v>65</v>
      </c>
      <c r="B421" s="294" t="s">
        <v>510</v>
      </c>
      <c r="C421" s="295" t="s">
        <v>511</v>
      </c>
      <c r="D421" s="296" t="s">
        <v>12</v>
      </c>
      <c r="E421" s="297"/>
      <c r="F421" s="297">
        <v>0</v>
      </c>
      <c r="G421" s="298">
        <f>E421*F421</f>
        <v>0</v>
      </c>
      <c r="H421" s="299">
        <v>0</v>
      </c>
      <c r="I421" s="300">
        <f>E421*H421</f>
        <v>0</v>
      </c>
      <c r="J421" s="299"/>
      <c r="K421" s="300">
        <f>E421*J421</f>
        <v>0</v>
      </c>
      <c r="O421" s="292">
        <v>2</v>
      </c>
      <c r="AA421" s="261">
        <v>7</v>
      </c>
      <c r="AB421" s="261">
        <v>1002</v>
      </c>
      <c r="AC421" s="261">
        <v>5</v>
      </c>
      <c r="AZ421" s="261">
        <v>2</v>
      </c>
      <c r="BA421" s="261">
        <f>IF(AZ421=1,G421,0)</f>
        <v>0</v>
      </c>
      <c r="BB421" s="261">
        <f>IF(AZ421=2,G421,0)</f>
        <v>0</v>
      </c>
      <c r="BC421" s="261">
        <f>IF(AZ421=3,G421,0)</f>
        <v>0</v>
      </c>
      <c r="BD421" s="261">
        <f>IF(AZ421=4,G421,0)</f>
        <v>0</v>
      </c>
      <c r="BE421" s="261">
        <f>IF(AZ421=5,G421,0)</f>
        <v>0</v>
      </c>
      <c r="CA421" s="292">
        <v>7</v>
      </c>
      <c r="CB421" s="292">
        <v>1002</v>
      </c>
    </row>
    <row r="422" spans="1:80" x14ac:dyDescent="0.2">
      <c r="A422" s="316"/>
      <c r="B422" s="317" t="s">
        <v>101</v>
      </c>
      <c r="C422" s="318" t="s">
        <v>502</v>
      </c>
      <c r="D422" s="319"/>
      <c r="E422" s="320"/>
      <c r="F422" s="321"/>
      <c r="G422" s="322">
        <f>SUM(G416:G421)</f>
        <v>0</v>
      </c>
      <c r="H422" s="323"/>
      <c r="I422" s="324">
        <f>SUM(I416:I421)</f>
        <v>2.0250000000000001E-2</v>
      </c>
      <c r="J422" s="323"/>
      <c r="K422" s="324">
        <f>SUM(K416:K421)</f>
        <v>-2.5000000000000001E-2</v>
      </c>
      <c r="O422" s="292">
        <v>4</v>
      </c>
      <c r="BA422" s="325">
        <f>SUM(BA416:BA421)</f>
        <v>0</v>
      </c>
      <c r="BB422" s="325">
        <f>SUM(BB416:BB421)</f>
        <v>0</v>
      </c>
      <c r="BC422" s="325">
        <f>SUM(BC416:BC421)</f>
        <v>0</v>
      </c>
      <c r="BD422" s="325">
        <f>SUM(BD416:BD421)</f>
        <v>0</v>
      </c>
      <c r="BE422" s="325">
        <f>SUM(BE416:BE421)</f>
        <v>0</v>
      </c>
    </row>
    <row r="423" spans="1:80" x14ac:dyDescent="0.2">
      <c r="A423" s="282" t="s">
        <v>97</v>
      </c>
      <c r="B423" s="283" t="s">
        <v>512</v>
      </c>
      <c r="C423" s="284" t="s">
        <v>513</v>
      </c>
      <c r="D423" s="285"/>
      <c r="E423" s="286"/>
      <c r="F423" s="286"/>
      <c r="G423" s="287"/>
      <c r="H423" s="288"/>
      <c r="I423" s="289"/>
      <c r="J423" s="290"/>
      <c r="K423" s="291"/>
      <c r="O423" s="292">
        <v>1</v>
      </c>
    </row>
    <row r="424" spans="1:80" x14ac:dyDescent="0.2">
      <c r="A424" s="293">
        <v>66</v>
      </c>
      <c r="B424" s="294" t="s">
        <v>515</v>
      </c>
      <c r="C424" s="295" t="s">
        <v>516</v>
      </c>
      <c r="D424" s="296" t="s">
        <v>201</v>
      </c>
      <c r="E424" s="297">
        <v>38.251199999999997</v>
      </c>
      <c r="F424" s="297">
        <v>0</v>
      </c>
      <c r="G424" s="298">
        <f>E424*F424</f>
        <v>0</v>
      </c>
      <c r="H424" s="299">
        <v>1.0000000000000001E-5</v>
      </c>
      <c r="I424" s="300">
        <f>E424*H424</f>
        <v>3.82512E-4</v>
      </c>
      <c r="J424" s="299">
        <v>0</v>
      </c>
      <c r="K424" s="300">
        <f>E424*J424</f>
        <v>0</v>
      </c>
      <c r="O424" s="292">
        <v>2</v>
      </c>
      <c r="AA424" s="261">
        <v>1</v>
      </c>
      <c r="AB424" s="261">
        <v>7</v>
      </c>
      <c r="AC424" s="261">
        <v>7</v>
      </c>
      <c r="AZ424" s="261">
        <v>2</v>
      </c>
      <c r="BA424" s="261">
        <f>IF(AZ424=1,G424,0)</f>
        <v>0</v>
      </c>
      <c r="BB424" s="261">
        <f>IF(AZ424=2,G424,0)</f>
        <v>0</v>
      </c>
      <c r="BC424" s="261">
        <f>IF(AZ424=3,G424,0)</f>
        <v>0</v>
      </c>
      <c r="BD424" s="261">
        <f>IF(AZ424=4,G424,0)</f>
        <v>0</v>
      </c>
      <c r="BE424" s="261">
        <f>IF(AZ424=5,G424,0)</f>
        <v>0</v>
      </c>
      <c r="CA424" s="292">
        <v>1</v>
      </c>
      <c r="CB424" s="292">
        <v>7</v>
      </c>
    </row>
    <row r="425" spans="1:80" x14ac:dyDescent="0.2">
      <c r="A425" s="301"/>
      <c r="B425" s="302"/>
      <c r="C425" s="303" t="s">
        <v>517</v>
      </c>
      <c r="D425" s="304"/>
      <c r="E425" s="304"/>
      <c r="F425" s="304"/>
      <c r="G425" s="305"/>
      <c r="I425" s="306"/>
      <c r="K425" s="306"/>
      <c r="L425" s="307" t="s">
        <v>517</v>
      </c>
      <c r="O425" s="292">
        <v>3</v>
      </c>
    </row>
    <row r="426" spans="1:80" x14ac:dyDescent="0.2">
      <c r="A426" s="301"/>
      <c r="B426" s="302"/>
      <c r="C426" s="303" t="s">
        <v>518</v>
      </c>
      <c r="D426" s="304"/>
      <c r="E426" s="304"/>
      <c r="F426" s="304"/>
      <c r="G426" s="305"/>
      <c r="I426" s="306"/>
      <c r="K426" s="306"/>
      <c r="L426" s="307" t="s">
        <v>518</v>
      </c>
      <c r="O426" s="292">
        <v>3</v>
      </c>
    </row>
    <row r="427" spans="1:80" x14ac:dyDescent="0.2">
      <c r="A427" s="301"/>
      <c r="B427" s="302"/>
      <c r="C427" s="303" t="s">
        <v>519</v>
      </c>
      <c r="D427" s="304"/>
      <c r="E427" s="304"/>
      <c r="F427" s="304"/>
      <c r="G427" s="305"/>
      <c r="I427" s="306"/>
      <c r="K427" s="306"/>
      <c r="L427" s="307" t="s">
        <v>519</v>
      </c>
      <c r="O427" s="292">
        <v>3</v>
      </c>
    </row>
    <row r="428" spans="1:80" x14ac:dyDescent="0.2">
      <c r="A428" s="301"/>
      <c r="B428" s="302"/>
      <c r="C428" s="303" t="s">
        <v>520</v>
      </c>
      <c r="D428" s="304"/>
      <c r="E428" s="304"/>
      <c r="F428" s="304"/>
      <c r="G428" s="305"/>
      <c r="I428" s="306"/>
      <c r="K428" s="306"/>
      <c r="L428" s="307" t="s">
        <v>520</v>
      </c>
      <c r="O428" s="292">
        <v>3</v>
      </c>
    </row>
    <row r="429" spans="1:80" x14ac:dyDescent="0.2">
      <c r="A429" s="301"/>
      <c r="B429" s="302"/>
      <c r="C429" s="303" t="s">
        <v>521</v>
      </c>
      <c r="D429" s="304"/>
      <c r="E429" s="304"/>
      <c r="F429" s="304"/>
      <c r="G429" s="305"/>
      <c r="I429" s="306"/>
      <c r="K429" s="306"/>
      <c r="L429" s="307" t="s">
        <v>521</v>
      </c>
      <c r="O429" s="292">
        <v>3</v>
      </c>
    </row>
    <row r="430" spans="1:80" x14ac:dyDescent="0.2">
      <c r="A430" s="301"/>
      <c r="B430" s="308"/>
      <c r="C430" s="309" t="s">
        <v>522</v>
      </c>
      <c r="D430" s="310"/>
      <c r="E430" s="311">
        <v>0.9</v>
      </c>
      <c r="F430" s="312"/>
      <c r="G430" s="313"/>
      <c r="H430" s="314"/>
      <c r="I430" s="306"/>
      <c r="J430" s="315"/>
      <c r="K430" s="306"/>
      <c r="M430" s="307" t="s">
        <v>522</v>
      </c>
      <c r="O430" s="292"/>
    </row>
    <row r="431" spans="1:80" x14ac:dyDescent="0.2">
      <c r="A431" s="301"/>
      <c r="B431" s="308"/>
      <c r="C431" s="309" t="s">
        <v>523</v>
      </c>
      <c r="D431" s="310"/>
      <c r="E431" s="311">
        <v>0.28000000000000003</v>
      </c>
      <c r="F431" s="312"/>
      <c r="G431" s="313"/>
      <c r="H431" s="314"/>
      <c r="I431" s="306"/>
      <c r="J431" s="315"/>
      <c r="K431" s="306"/>
      <c r="M431" s="307" t="s">
        <v>523</v>
      </c>
      <c r="O431" s="292"/>
    </row>
    <row r="432" spans="1:80" x14ac:dyDescent="0.2">
      <c r="A432" s="301"/>
      <c r="B432" s="308"/>
      <c r="C432" s="309" t="s">
        <v>524</v>
      </c>
      <c r="D432" s="310"/>
      <c r="E432" s="311">
        <v>0.1</v>
      </c>
      <c r="F432" s="312"/>
      <c r="G432" s="313"/>
      <c r="H432" s="314"/>
      <c r="I432" s="306"/>
      <c r="J432" s="315"/>
      <c r="K432" s="306"/>
      <c r="M432" s="307" t="s">
        <v>524</v>
      </c>
      <c r="O432" s="292"/>
    </row>
    <row r="433" spans="1:80" x14ac:dyDescent="0.2">
      <c r="A433" s="301"/>
      <c r="B433" s="308"/>
      <c r="C433" s="309" t="s">
        <v>525</v>
      </c>
      <c r="D433" s="310"/>
      <c r="E433" s="311">
        <v>2.76</v>
      </c>
      <c r="F433" s="312"/>
      <c r="G433" s="313"/>
      <c r="H433" s="314"/>
      <c r="I433" s="306"/>
      <c r="J433" s="315"/>
      <c r="K433" s="306"/>
      <c r="M433" s="307" t="s">
        <v>525</v>
      </c>
      <c r="O433" s="292"/>
    </row>
    <row r="434" spans="1:80" x14ac:dyDescent="0.2">
      <c r="A434" s="301"/>
      <c r="B434" s="308"/>
      <c r="C434" s="309" t="s">
        <v>526</v>
      </c>
      <c r="D434" s="310"/>
      <c r="E434" s="311">
        <v>26.356200000000001</v>
      </c>
      <c r="F434" s="312"/>
      <c r="G434" s="313"/>
      <c r="H434" s="314"/>
      <c r="I434" s="306"/>
      <c r="J434" s="315"/>
      <c r="K434" s="306"/>
      <c r="M434" s="307" t="s">
        <v>526</v>
      </c>
      <c r="O434" s="292"/>
    </row>
    <row r="435" spans="1:80" x14ac:dyDescent="0.2">
      <c r="A435" s="301"/>
      <c r="B435" s="308"/>
      <c r="C435" s="309" t="s">
        <v>527</v>
      </c>
      <c r="D435" s="310"/>
      <c r="E435" s="311">
        <v>7.8550000000000004</v>
      </c>
      <c r="F435" s="312"/>
      <c r="G435" s="313"/>
      <c r="H435" s="314"/>
      <c r="I435" s="306"/>
      <c r="J435" s="315"/>
      <c r="K435" s="306"/>
      <c r="M435" s="307" t="s">
        <v>527</v>
      </c>
      <c r="O435" s="292"/>
    </row>
    <row r="436" spans="1:80" ht="22.5" x14ac:dyDescent="0.2">
      <c r="A436" s="293">
        <v>67</v>
      </c>
      <c r="B436" s="294" t="s">
        <v>528</v>
      </c>
      <c r="C436" s="295" t="s">
        <v>529</v>
      </c>
      <c r="D436" s="296" t="s">
        <v>201</v>
      </c>
      <c r="E436" s="297">
        <v>4.04</v>
      </c>
      <c r="F436" s="297">
        <v>0</v>
      </c>
      <c r="G436" s="298">
        <f>E436*F436</f>
        <v>0</v>
      </c>
      <c r="H436" s="299">
        <v>4.2000000000000002E-4</v>
      </c>
      <c r="I436" s="300">
        <f>E436*H436</f>
        <v>1.6968E-3</v>
      </c>
      <c r="J436" s="299">
        <v>0</v>
      </c>
      <c r="K436" s="300">
        <f>E436*J436</f>
        <v>0</v>
      </c>
      <c r="O436" s="292">
        <v>2</v>
      </c>
      <c r="AA436" s="261">
        <v>1</v>
      </c>
      <c r="AB436" s="261">
        <v>7</v>
      </c>
      <c r="AC436" s="261">
        <v>7</v>
      </c>
      <c r="AZ436" s="261">
        <v>2</v>
      </c>
      <c r="BA436" s="261">
        <f>IF(AZ436=1,G436,0)</f>
        <v>0</v>
      </c>
      <c r="BB436" s="261">
        <f>IF(AZ436=2,G436,0)</f>
        <v>0</v>
      </c>
      <c r="BC436" s="261">
        <f>IF(AZ436=3,G436,0)</f>
        <v>0</v>
      </c>
      <c r="BD436" s="261">
        <f>IF(AZ436=4,G436,0)</f>
        <v>0</v>
      </c>
      <c r="BE436" s="261">
        <f>IF(AZ436=5,G436,0)</f>
        <v>0</v>
      </c>
      <c r="CA436" s="292">
        <v>1</v>
      </c>
      <c r="CB436" s="292">
        <v>7</v>
      </c>
    </row>
    <row r="437" spans="1:80" x14ac:dyDescent="0.2">
      <c r="A437" s="301"/>
      <c r="B437" s="302"/>
      <c r="C437" s="303" t="s">
        <v>530</v>
      </c>
      <c r="D437" s="304"/>
      <c r="E437" s="304"/>
      <c r="F437" s="304"/>
      <c r="G437" s="305"/>
      <c r="I437" s="306"/>
      <c r="K437" s="306"/>
      <c r="L437" s="307" t="s">
        <v>530</v>
      </c>
      <c r="O437" s="292">
        <v>3</v>
      </c>
    </row>
    <row r="438" spans="1:80" x14ac:dyDescent="0.2">
      <c r="A438" s="301"/>
      <c r="B438" s="308"/>
      <c r="C438" s="309" t="s">
        <v>522</v>
      </c>
      <c r="D438" s="310"/>
      <c r="E438" s="311">
        <v>0.9</v>
      </c>
      <c r="F438" s="312"/>
      <c r="G438" s="313"/>
      <c r="H438" s="314"/>
      <c r="I438" s="306"/>
      <c r="J438" s="315"/>
      <c r="K438" s="306"/>
      <c r="M438" s="307" t="s">
        <v>522</v>
      </c>
      <c r="O438" s="292"/>
    </row>
    <row r="439" spans="1:80" x14ac:dyDescent="0.2">
      <c r="A439" s="301"/>
      <c r="B439" s="308"/>
      <c r="C439" s="309" t="s">
        <v>523</v>
      </c>
      <c r="D439" s="310"/>
      <c r="E439" s="311">
        <v>0.28000000000000003</v>
      </c>
      <c r="F439" s="312"/>
      <c r="G439" s="313"/>
      <c r="H439" s="314"/>
      <c r="I439" s="306"/>
      <c r="J439" s="315"/>
      <c r="K439" s="306"/>
      <c r="M439" s="307" t="s">
        <v>523</v>
      </c>
      <c r="O439" s="292"/>
    </row>
    <row r="440" spans="1:80" x14ac:dyDescent="0.2">
      <c r="A440" s="301"/>
      <c r="B440" s="308"/>
      <c r="C440" s="309" t="s">
        <v>524</v>
      </c>
      <c r="D440" s="310"/>
      <c r="E440" s="311">
        <v>0.1</v>
      </c>
      <c r="F440" s="312"/>
      <c r="G440" s="313"/>
      <c r="H440" s="314"/>
      <c r="I440" s="306"/>
      <c r="J440" s="315"/>
      <c r="K440" s="306"/>
      <c r="M440" s="307" t="s">
        <v>524</v>
      </c>
      <c r="O440" s="292"/>
    </row>
    <row r="441" spans="1:80" x14ac:dyDescent="0.2">
      <c r="A441" s="301"/>
      <c r="B441" s="308"/>
      <c r="C441" s="309" t="s">
        <v>525</v>
      </c>
      <c r="D441" s="310"/>
      <c r="E441" s="311">
        <v>2.76</v>
      </c>
      <c r="F441" s="312"/>
      <c r="G441" s="313"/>
      <c r="H441" s="314"/>
      <c r="I441" s="306"/>
      <c r="J441" s="315"/>
      <c r="K441" s="306"/>
      <c r="M441" s="307" t="s">
        <v>525</v>
      </c>
      <c r="O441" s="292"/>
    </row>
    <row r="442" spans="1:80" x14ac:dyDescent="0.2">
      <c r="A442" s="293">
        <v>68</v>
      </c>
      <c r="B442" s="294" t="s">
        <v>531</v>
      </c>
      <c r="C442" s="295" t="s">
        <v>532</v>
      </c>
      <c r="D442" s="296" t="s">
        <v>201</v>
      </c>
      <c r="E442" s="297">
        <v>156.40350000000001</v>
      </c>
      <c r="F442" s="297">
        <v>0</v>
      </c>
      <c r="G442" s="298">
        <f>E442*F442</f>
        <v>0</v>
      </c>
      <c r="H442" s="299">
        <v>3.6999999999999999E-4</v>
      </c>
      <c r="I442" s="300">
        <f>E442*H442</f>
        <v>5.7869295000000001E-2</v>
      </c>
      <c r="J442" s="299">
        <v>0</v>
      </c>
      <c r="K442" s="300">
        <f>E442*J442</f>
        <v>0</v>
      </c>
      <c r="O442" s="292">
        <v>2</v>
      </c>
      <c r="AA442" s="261">
        <v>1</v>
      </c>
      <c r="AB442" s="261">
        <v>7</v>
      </c>
      <c r="AC442" s="261">
        <v>7</v>
      </c>
      <c r="AZ442" s="261">
        <v>2</v>
      </c>
      <c r="BA442" s="261">
        <f>IF(AZ442=1,G442,0)</f>
        <v>0</v>
      </c>
      <c r="BB442" s="261">
        <f>IF(AZ442=2,G442,0)</f>
        <v>0</v>
      </c>
      <c r="BC442" s="261">
        <f>IF(AZ442=3,G442,0)</f>
        <v>0</v>
      </c>
      <c r="BD442" s="261">
        <f>IF(AZ442=4,G442,0)</f>
        <v>0</v>
      </c>
      <c r="BE442" s="261">
        <f>IF(AZ442=5,G442,0)</f>
        <v>0</v>
      </c>
      <c r="CA442" s="292">
        <v>1</v>
      </c>
      <c r="CB442" s="292">
        <v>7</v>
      </c>
    </row>
    <row r="443" spans="1:80" x14ac:dyDescent="0.2">
      <c r="A443" s="301"/>
      <c r="B443" s="302"/>
      <c r="C443" s="303" t="s">
        <v>533</v>
      </c>
      <c r="D443" s="304"/>
      <c r="E443" s="304"/>
      <c r="F443" s="304"/>
      <c r="G443" s="305"/>
      <c r="I443" s="306"/>
      <c r="K443" s="306"/>
      <c r="L443" s="307" t="s">
        <v>533</v>
      </c>
      <c r="O443" s="292">
        <v>3</v>
      </c>
    </row>
    <row r="444" spans="1:80" x14ac:dyDescent="0.2">
      <c r="A444" s="301"/>
      <c r="B444" s="302"/>
      <c r="C444" s="303" t="s">
        <v>534</v>
      </c>
      <c r="D444" s="304"/>
      <c r="E444" s="304"/>
      <c r="F444" s="304"/>
      <c r="G444" s="305"/>
      <c r="I444" s="306"/>
      <c r="K444" s="306"/>
      <c r="L444" s="307" t="s">
        <v>534</v>
      </c>
      <c r="O444" s="292">
        <v>3</v>
      </c>
    </row>
    <row r="445" spans="1:80" x14ac:dyDescent="0.2">
      <c r="A445" s="301"/>
      <c r="B445" s="302"/>
      <c r="C445" s="303" t="s">
        <v>535</v>
      </c>
      <c r="D445" s="304"/>
      <c r="E445" s="304"/>
      <c r="F445" s="304"/>
      <c r="G445" s="305"/>
      <c r="I445" s="306"/>
      <c r="K445" s="306"/>
      <c r="L445" s="307" t="s">
        <v>535</v>
      </c>
      <c r="O445" s="292">
        <v>3</v>
      </c>
    </row>
    <row r="446" spans="1:80" x14ac:dyDescent="0.2">
      <c r="A446" s="301"/>
      <c r="B446" s="302"/>
      <c r="C446" s="303" t="s">
        <v>536</v>
      </c>
      <c r="D446" s="304"/>
      <c r="E446" s="304"/>
      <c r="F446" s="304"/>
      <c r="G446" s="305"/>
      <c r="I446" s="306"/>
      <c r="K446" s="306"/>
      <c r="L446" s="307" t="s">
        <v>536</v>
      </c>
      <c r="O446" s="292">
        <v>3</v>
      </c>
    </row>
    <row r="447" spans="1:80" x14ac:dyDescent="0.2">
      <c r="A447" s="301"/>
      <c r="B447" s="308"/>
      <c r="C447" s="309" t="s">
        <v>537</v>
      </c>
      <c r="D447" s="310"/>
      <c r="E447" s="311">
        <v>37.837000000000003</v>
      </c>
      <c r="F447" s="312"/>
      <c r="G447" s="313"/>
      <c r="H447" s="314"/>
      <c r="I447" s="306"/>
      <c r="J447" s="315"/>
      <c r="K447" s="306"/>
      <c r="M447" s="307" t="s">
        <v>537</v>
      </c>
      <c r="O447" s="292"/>
    </row>
    <row r="448" spans="1:80" x14ac:dyDescent="0.2">
      <c r="A448" s="301"/>
      <c r="B448" s="308"/>
      <c r="C448" s="309" t="s">
        <v>538</v>
      </c>
      <c r="D448" s="310"/>
      <c r="E448" s="311">
        <v>8.8439999999999994</v>
      </c>
      <c r="F448" s="312"/>
      <c r="G448" s="313"/>
      <c r="H448" s="314"/>
      <c r="I448" s="306"/>
      <c r="J448" s="315"/>
      <c r="K448" s="306"/>
      <c r="M448" s="307" t="s">
        <v>538</v>
      </c>
      <c r="O448" s="292"/>
    </row>
    <row r="449" spans="1:80" x14ac:dyDescent="0.2">
      <c r="A449" s="301"/>
      <c r="B449" s="308"/>
      <c r="C449" s="309" t="s">
        <v>539</v>
      </c>
      <c r="D449" s="310"/>
      <c r="E449" s="311">
        <v>41.3</v>
      </c>
      <c r="F449" s="312"/>
      <c r="G449" s="313"/>
      <c r="H449" s="314"/>
      <c r="I449" s="306"/>
      <c r="J449" s="315"/>
      <c r="K449" s="306"/>
      <c r="M449" s="307" t="s">
        <v>539</v>
      </c>
      <c r="O449" s="292"/>
    </row>
    <row r="450" spans="1:80" x14ac:dyDescent="0.2">
      <c r="A450" s="301"/>
      <c r="B450" s="308"/>
      <c r="C450" s="309" t="s">
        <v>540</v>
      </c>
      <c r="D450" s="310"/>
      <c r="E450" s="311">
        <v>52.712499999999999</v>
      </c>
      <c r="F450" s="312"/>
      <c r="G450" s="313"/>
      <c r="H450" s="314"/>
      <c r="I450" s="306"/>
      <c r="J450" s="315"/>
      <c r="K450" s="306"/>
      <c r="M450" s="307" t="s">
        <v>540</v>
      </c>
      <c r="O450" s="292"/>
    </row>
    <row r="451" spans="1:80" x14ac:dyDescent="0.2">
      <c r="A451" s="301"/>
      <c r="B451" s="308"/>
      <c r="C451" s="309" t="s">
        <v>541</v>
      </c>
      <c r="D451" s="310"/>
      <c r="E451" s="311">
        <v>15.71</v>
      </c>
      <c r="F451" s="312"/>
      <c r="G451" s="313"/>
      <c r="H451" s="314"/>
      <c r="I451" s="306"/>
      <c r="J451" s="315"/>
      <c r="K451" s="306"/>
      <c r="M451" s="307" t="s">
        <v>541</v>
      </c>
      <c r="O451" s="292"/>
    </row>
    <row r="452" spans="1:80" x14ac:dyDescent="0.2">
      <c r="A452" s="316"/>
      <c r="B452" s="317" t="s">
        <v>101</v>
      </c>
      <c r="C452" s="318" t="s">
        <v>514</v>
      </c>
      <c r="D452" s="319"/>
      <c r="E452" s="320"/>
      <c r="F452" s="321"/>
      <c r="G452" s="322">
        <f>SUM(G423:G451)</f>
        <v>0</v>
      </c>
      <c r="H452" s="323"/>
      <c r="I452" s="324">
        <f>SUM(I423:I451)</f>
        <v>5.9948607000000001E-2</v>
      </c>
      <c r="J452" s="323"/>
      <c r="K452" s="324">
        <f>SUM(K423:K451)</f>
        <v>0</v>
      </c>
      <c r="O452" s="292">
        <v>4</v>
      </c>
      <c r="BA452" s="325">
        <f>SUM(BA423:BA451)</f>
        <v>0</v>
      </c>
      <c r="BB452" s="325">
        <f>SUM(BB423:BB451)</f>
        <v>0</v>
      </c>
      <c r="BC452" s="325">
        <f>SUM(BC423:BC451)</f>
        <v>0</v>
      </c>
      <c r="BD452" s="325">
        <f>SUM(BD423:BD451)</f>
        <v>0</v>
      </c>
      <c r="BE452" s="325">
        <f>SUM(BE423:BE451)</f>
        <v>0</v>
      </c>
    </row>
    <row r="453" spans="1:80" x14ac:dyDescent="0.2">
      <c r="A453" s="282" t="s">
        <v>97</v>
      </c>
      <c r="B453" s="283" t="s">
        <v>542</v>
      </c>
      <c r="C453" s="284" t="s">
        <v>543</v>
      </c>
      <c r="D453" s="285"/>
      <c r="E453" s="286"/>
      <c r="F453" s="286"/>
      <c r="G453" s="287"/>
      <c r="H453" s="288"/>
      <c r="I453" s="289"/>
      <c r="J453" s="290"/>
      <c r="K453" s="291"/>
      <c r="O453" s="292">
        <v>1</v>
      </c>
    </row>
    <row r="454" spans="1:80" x14ac:dyDescent="0.2">
      <c r="A454" s="293">
        <v>69</v>
      </c>
      <c r="B454" s="294" t="s">
        <v>545</v>
      </c>
      <c r="C454" s="295" t="s">
        <v>546</v>
      </c>
      <c r="D454" s="296" t="s">
        <v>440</v>
      </c>
      <c r="E454" s="297">
        <v>26.352674766</v>
      </c>
      <c r="F454" s="297">
        <v>0</v>
      </c>
      <c r="G454" s="298">
        <f>E454*F454</f>
        <v>0</v>
      </c>
      <c r="H454" s="299">
        <v>0</v>
      </c>
      <c r="I454" s="300">
        <f>E454*H454</f>
        <v>0</v>
      </c>
      <c r="J454" s="299"/>
      <c r="K454" s="300">
        <f>E454*J454</f>
        <v>0</v>
      </c>
      <c r="O454" s="292">
        <v>2</v>
      </c>
      <c r="AA454" s="261">
        <v>8</v>
      </c>
      <c r="AB454" s="261">
        <v>0</v>
      </c>
      <c r="AC454" s="261">
        <v>3</v>
      </c>
      <c r="AZ454" s="261">
        <v>1</v>
      </c>
      <c r="BA454" s="261">
        <f>IF(AZ454=1,G454,0)</f>
        <v>0</v>
      </c>
      <c r="BB454" s="261">
        <f>IF(AZ454=2,G454,0)</f>
        <v>0</v>
      </c>
      <c r="BC454" s="261">
        <f>IF(AZ454=3,G454,0)</f>
        <v>0</v>
      </c>
      <c r="BD454" s="261">
        <f>IF(AZ454=4,G454,0)</f>
        <v>0</v>
      </c>
      <c r="BE454" s="261">
        <f>IF(AZ454=5,G454,0)</f>
        <v>0</v>
      </c>
      <c r="CA454" s="292">
        <v>8</v>
      </c>
      <c r="CB454" s="292">
        <v>0</v>
      </c>
    </row>
    <row r="455" spans="1:80" x14ac:dyDescent="0.2">
      <c r="A455" s="301"/>
      <c r="B455" s="302"/>
      <c r="C455" s="303" t="s">
        <v>547</v>
      </c>
      <c r="D455" s="304"/>
      <c r="E455" s="304"/>
      <c r="F455" s="304"/>
      <c r="G455" s="305"/>
      <c r="I455" s="306"/>
      <c r="K455" s="306"/>
      <c r="L455" s="307" t="s">
        <v>547</v>
      </c>
      <c r="O455" s="292">
        <v>3</v>
      </c>
    </row>
    <row r="456" spans="1:80" x14ac:dyDescent="0.2">
      <c r="A456" s="293">
        <v>70</v>
      </c>
      <c r="B456" s="294" t="s">
        <v>548</v>
      </c>
      <c r="C456" s="295" t="s">
        <v>549</v>
      </c>
      <c r="D456" s="296" t="s">
        <v>440</v>
      </c>
      <c r="E456" s="297">
        <v>26.352674766</v>
      </c>
      <c r="F456" s="297">
        <v>0</v>
      </c>
      <c r="G456" s="298">
        <f>E456*F456</f>
        <v>0</v>
      </c>
      <c r="H456" s="299">
        <v>0</v>
      </c>
      <c r="I456" s="300">
        <f>E456*H456</f>
        <v>0</v>
      </c>
      <c r="J456" s="299"/>
      <c r="K456" s="300">
        <f>E456*J456</f>
        <v>0</v>
      </c>
      <c r="O456" s="292">
        <v>2</v>
      </c>
      <c r="AA456" s="261">
        <v>8</v>
      </c>
      <c r="AB456" s="261">
        <v>0</v>
      </c>
      <c r="AC456" s="261">
        <v>3</v>
      </c>
      <c r="AZ456" s="261">
        <v>1</v>
      </c>
      <c r="BA456" s="261">
        <f>IF(AZ456=1,G456,0)</f>
        <v>0</v>
      </c>
      <c r="BB456" s="261">
        <f>IF(AZ456=2,G456,0)</f>
        <v>0</v>
      </c>
      <c r="BC456" s="261">
        <f>IF(AZ456=3,G456,0)</f>
        <v>0</v>
      </c>
      <c r="BD456" s="261">
        <f>IF(AZ456=4,G456,0)</f>
        <v>0</v>
      </c>
      <c r="BE456" s="261">
        <f>IF(AZ456=5,G456,0)</f>
        <v>0</v>
      </c>
      <c r="CA456" s="292">
        <v>8</v>
      </c>
      <c r="CB456" s="292">
        <v>0</v>
      </c>
    </row>
    <row r="457" spans="1:80" x14ac:dyDescent="0.2">
      <c r="A457" s="293">
        <v>71</v>
      </c>
      <c r="B457" s="294" t="s">
        <v>550</v>
      </c>
      <c r="C457" s="295" t="s">
        <v>551</v>
      </c>
      <c r="D457" s="296" t="s">
        <v>440</v>
      </c>
      <c r="E457" s="297">
        <v>26.352674766</v>
      </c>
      <c r="F457" s="297">
        <v>0</v>
      </c>
      <c r="G457" s="298">
        <f>E457*F457</f>
        <v>0</v>
      </c>
      <c r="H457" s="299">
        <v>0</v>
      </c>
      <c r="I457" s="300">
        <f>E457*H457</f>
        <v>0</v>
      </c>
      <c r="J457" s="299"/>
      <c r="K457" s="300">
        <f>E457*J457</f>
        <v>0</v>
      </c>
      <c r="O457" s="292">
        <v>2</v>
      </c>
      <c r="AA457" s="261">
        <v>8</v>
      </c>
      <c r="AB457" s="261">
        <v>0</v>
      </c>
      <c r="AC457" s="261">
        <v>3</v>
      </c>
      <c r="AZ457" s="261">
        <v>1</v>
      </c>
      <c r="BA457" s="261">
        <f>IF(AZ457=1,G457,0)</f>
        <v>0</v>
      </c>
      <c r="BB457" s="261">
        <f>IF(AZ457=2,G457,0)</f>
        <v>0</v>
      </c>
      <c r="BC457" s="261">
        <f>IF(AZ457=3,G457,0)</f>
        <v>0</v>
      </c>
      <c r="BD457" s="261">
        <f>IF(AZ457=4,G457,0)</f>
        <v>0</v>
      </c>
      <c r="BE457" s="261">
        <f>IF(AZ457=5,G457,0)</f>
        <v>0</v>
      </c>
      <c r="CA457" s="292">
        <v>8</v>
      </c>
      <c r="CB457" s="292">
        <v>0</v>
      </c>
    </row>
    <row r="458" spans="1:80" x14ac:dyDescent="0.2">
      <c r="A458" s="293">
        <v>72</v>
      </c>
      <c r="B458" s="294" t="s">
        <v>552</v>
      </c>
      <c r="C458" s="295" t="s">
        <v>553</v>
      </c>
      <c r="D458" s="296" t="s">
        <v>440</v>
      </c>
      <c r="E458" s="297">
        <v>263.52674766000001</v>
      </c>
      <c r="F458" s="297">
        <v>0</v>
      </c>
      <c r="G458" s="298">
        <f>E458*F458</f>
        <v>0</v>
      </c>
      <c r="H458" s="299">
        <v>0</v>
      </c>
      <c r="I458" s="300">
        <f>E458*H458</f>
        <v>0</v>
      </c>
      <c r="J458" s="299"/>
      <c r="K458" s="300">
        <f>E458*J458</f>
        <v>0</v>
      </c>
      <c r="O458" s="292">
        <v>2</v>
      </c>
      <c r="AA458" s="261">
        <v>8</v>
      </c>
      <c r="AB458" s="261">
        <v>0</v>
      </c>
      <c r="AC458" s="261">
        <v>3</v>
      </c>
      <c r="AZ458" s="261">
        <v>1</v>
      </c>
      <c r="BA458" s="261">
        <f>IF(AZ458=1,G458,0)</f>
        <v>0</v>
      </c>
      <c r="BB458" s="261">
        <f>IF(AZ458=2,G458,0)</f>
        <v>0</v>
      </c>
      <c r="BC458" s="261">
        <f>IF(AZ458=3,G458,0)</f>
        <v>0</v>
      </c>
      <c r="BD458" s="261">
        <f>IF(AZ458=4,G458,0)</f>
        <v>0</v>
      </c>
      <c r="BE458" s="261">
        <f>IF(AZ458=5,G458,0)</f>
        <v>0</v>
      </c>
      <c r="CA458" s="292">
        <v>8</v>
      </c>
      <c r="CB458" s="292">
        <v>0</v>
      </c>
    </row>
    <row r="459" spans="1:80" x14ac:dyDescent="0.2">
      <c r="A459" s="293">
        <v>73</v>
      </c>
      <c r="B459" s="294" t="s">
        <v>554</v>
      </c>
      <c r="C459" s="295" t="s">
        <v>555</v>
      </c>
      <c r="D459" s="296" t="s">
        <v>440</v>
      </c>
      <c r="E459" s="297">
        <v>26.352674766</v>
      </c>
      <c r="F459" s="297">
        <v>0</v>
      </c>
      <c r="G459" s="298">
        <f>E459*F459</f>
        <v>0</v>
      </c>
      <c r="H459" s="299">
        <v>0</v>
      </c>
      <c r="I459" s="300">
        <f>E459*H459</f>
        <v>0</v>
      </c>
      <c r="J459" s="299"/>
      <c r="K459" s="300">
        <f>E459*J459</f>
        <v>0</v>
      </c>
      <c r="O459" s="292">
        <v>2</v>
      </c>
      <c r="AA459" s="261">
        <v>8</v>
      </c>
      <c r="AB459" s="261">
        <v>0</v>
      </c>
      <c r="AC459" s="261">
        <v>3</v>
      </c>
      <c r="AZ459" s="261">
        <v>1</v>
      </c>
      <c r="BA459" s="261">
        <f>IF(AZ459=1,G459,0)</f>
        <v>0</v>
      </c>
      <c r="BB459" s="261">
        <f>IF(AZ459=2,G459,0)</f>
        <v>0</v>
      </c>
      <c r="BC459" s="261">
        <f>IF(AZ459=3,G459,0)</f>
        <v>0</v>
      </c>
      <c r="BD459" s="261">
        <f>IF(AZ459=4,G459,0)</f>
        <v>0</v>
      </c>
      <c r="BE459" s="261">
        <f>IF(AZ459=5,G459,0)</f>
        <v>0</v>
      </c>
      <c r="CA459" s="292">
        <v>8</v>
      </c>
      <c r="CB459" s="292">
        <v>0</v>
      </c>
    </row>
    <row r="460" spans="1:80" x14ac:dyDescent="0.2">
      <c r="A460" s="293">
        <v>74</v>
      </c>
      <c r="B460" s="294" t="s">
        <v>556</v>
      </c>
      <c r="C460" s="295" t="s">
        <v>557</v>
      </c>
      <c r="D460" s="296" t="s">
        <v>440</v>
      </c>
      <c r="E460" s="297">
        <v>52.705349532</v>
      </c>
      <c r="F460" s="297">
        <v>0</v>
      </c>
      <c r="G460" s="298">
        <f>E460*F460</f>
        <v>0</v>
      </c>
      <c r="H460" s="299">
        <v>0</v>
      </c>
      <c r="I460" s="300">
        <f>E460*H460</f>
        <v>0</v>
      </c>
      <c r="J460" s="299"/>
      <c r="K460" s="300">
        <f>E460*J460</f>
        <v>0</v>
      </c>
      <c r="O460" s="292">
        <v>2</v>
      </c>
      <c r="AA460" s="261">
        <v>8</v>
      </c>
      <c r="AB460" s="261">
        <v>0</v>
      </c>
      <c r="AC460" s="261">
        <v>3</v>
      </c>
      <c r="AZ460" s="261">
        <v>1</v>
      </c>
      <c r="BA460" s="261">
        <f>IF(AZ460=1,G460,0)</f>
        <v>0</v>
      </c>
      <c r="BB460" s="261">
        <f>IF(AZ460=2,G460,0)</f>
        <v>0</v>
      </c>
      <c r="BC460" s="261">
        <f>IF(AZ460=3,G460,0)</f>
        <v>0</v>
      </c>
      <c r="BD460" s="261">
        <f>IF(AZ460=4,G460,0)</f>
        <v>0</v>
      </c>
      <c r="BE460" s="261">
        <f>IF(AZ460=5,G460,0)</f>
        <v>0</v>
      </c>
      <c r="CA460" s="292">
        <v>8</v>
      </c>
      <c r="CB460" s="292">
        <v>0</v>
      </c>
    </row>
    <row r="461" spans="1:80" x14ac:dyDescent="0.2">
      <c r="A461" s="293">
        <v>75</v>
      </c>
      <c r="B461" s="294" t="s">
        <v>558</v>
      </c>
      <c r="C461" s="295" t="s">
        <v>559</v>
      </c>
      <c r="D461" s="296" t="s">
        <v>440</v>
      </c>
      <c r="E461" s="297">
        <v>26.352674766</v>
      </c>
      <c r="F461" s="297">
        <v>0</v>
      </c>
      <c r="G461" s="298">
        <f>E461*F461</f>
        <v>0</v>
      </c>
      <c r="H461" s="299">
        <v>0</v>
      </c>
      <c r="I461" s="300">
        <f>E461*H461</f>
        <v>0</v>
      </c>
      <c r="J461" s="299"/>
      <c r="K461" s="300">
        <f>E461*J461</f>
        <v>0</v>
      </c>
      <c r="O461" s="292">
        <v>2</v>
      </c>
      <c r="AA461" s="261">
        <v>8</v>
      </c>
      <c r="AB461" s="261">
        <v>0</v>
      </c>
      <c r="AC461" s="261">
        <v>3</v>
      </c>
      <c r="AZ461" s="261">
        <v>1</v>
      </c>
      <c r="BA461" s="261">
        <f>IF(AZ461=1,G461,0)</f>
        <v>0</v>
      </c>
      <c r="BB461" s="261">
        <f>IF(AZ461=2,G461,0)</f>
        <v>0</v>
      </c>
      <c r="BC461" s="261">
        <f>IF(AZ461=3,G461,0)</f>
        <v>0</v>
      </c>
      <c r="BD461" s="261">
        <f>IF(AZ461=4,G461,0)</f>
        <v>0</v>
      </c>
      <c r="BE461" s="261">
        <f>IF(AZ461=5,G461,0)</f>
        <v>0</v>
      </c>
      <c r="CA461" s="292">
        <v>8</v>
      </c>
      <c r="CB461" s="292">
        <v>0</v>
      </c>
    </row>
    <row r="462" spans="1:80" x14ac:dyDescent="0.2">
      <c r="A462" s="293">
        <v>76</v>
      </c>
      <c r="B462" s="294" t="s">
        <v>560</v>
      </c>
      <c r="C462" s="295" t="s">
        <v>561</v>
      </c>
      <c r="D462" s="296" t="s">
        <v>440</v>
      </c>
      <c r="E462" s="297">
        <v>26.352674766</v>
      </c>
      <c r="F462" s="297">
        <v>0</v>
      </c>
      <c r="G462" s="298">
        <f>E462*F462</f>
        <v>0</v>
      </c>
      <c r="H462" s="299">
        <v>0</v>
      </c>
      <c r="I462" s="300">
        <f>E462*H462</f>
        <v>0</v>
      </c>
      <c r="J462" s="299"/>
      <c r="K462" s="300">
        <f>E462*J462</f>
        <v>0</v>
      </c>
      <c r="O462" s="292">
        <v>2</v>
      </c>
      <c r="AA462" s="261">
        <v>8</v>
      </c>
      <c r="AB462" s="261">
        <v>0</v>
      </c>
      <c r="AC462" s="261">
        <v>3</v>
      </c>
      <c r="AZ462" s="261">
        <v>1</v>
      </c>
      <c r="BA462" s="261">
        <f>IF(AZ462=1,G462,0)</f>
        <v>0</v>
      </c>
      <c r="BB462" s="261">
        <f>IF(AZ462=2,G462,0)</f>
        <v>0</v>
      </c>
      <c r="BC462" s="261">
        <f>IF(AZ462=3,G462,0)</f>
        <v>0</v>
      </c>
      <c r="BD462" s="261">
        <f>IF(AZ462=4,G462,0)</f>
        <v>0</v>
      </c>
      <c r="BE462" s="261">
        <f>IF(AZ462=5,G462,0)</f>
        <v>0</v>
      </c>
      <c r="CA462" s="292">
        <v>8</v>
      </c>
      <c r="CB462" s="292">
        <v>0</v>
      </c>
    </row>
    <row r="463" spans="1:80" x14ac:dyDescent="0.2">
      <c r="A463" s="301"/>
      <c r="B463" s="302"/>
      <c r="C463" s="303" t="s">
        <v>562</v>
      </c>
      <c r="D463" s="304"/>
      <c r="E463" s="304"/>
      <c r="F463" s="304"/>
      <c r="G463" s="305"/>
      <c r="I463" s="306"/>
      <c r="K463" s="306"/>
      <c r="L463" s="307" t="s">
        <v>562</v>
      </c>
      <c r="O463" s="292">
        <v>3</v>
      </c>
    </row>
    <row r="464" spans="1:80" x14ac:dyDescent="0.2">
      <c r="A464" s="316"/>
      <c r="B464" s="317" t="s">
        <v>101</v>
      </c>
      <c r="C464" s="318" t="s">
        <v>544</v>
      </c>
      <c r="D464" s="319"/>
      <c r="E464" s="320"/>
      <c r="F464" s="321"/>
      <c r="G464" s="322">
        <f>SUM(G453:G463)</f>
        <v>0</v>
      </c>
      <c r="H464" s="323"/>
      <c r="I464" s="324">
        <f>SUM(I453:I463)</f>
        <v>0</v>
      </c>
      <c r="J464" s="323"/>
      <c r="K464" s="324">
        <f>SUM(K453:K463)</f>
        <v>0</v>
      </c>
      <c r="O464" s="292">
        <v>4</v>
      </c>
      <c r="BA464" s="325">
        <f>SUM(BA453:BA463)</f>
        <v>0</v>
      </c>
      <c r="BB464" s="325">
        <f>SUM(BB453:BB463)</f>
        <v>0</v>
      </c>
      <c r="BC464" s="325">
        <f>SUM(BC453:BC463)</f>
        <v>0</v>
      </c>
      <c r="BD464" s="325">
        <f>SUM(BD453:BD463)</f>
        <v>0</v>
      </c>
      <c r="BE464" s="325">
        <f>SUM(BE453:BE463)</f>
        <v>0</v>
      </c>
    </row>
    <row r="465" spans="5:5" x14ac:dyDescent="0.2">
      <c r="E465" s="261"/>
    </row>
    <row r="466" spans="5:5" x14ac:dyDescent="0.2">
      <c r="E466" s="261"/>
    </row>
    <row r="467" spans="5:5" x14ac:dyDescent="0.2">
      <c r="E467" s="261"/>
    </row>
    <row r="468" spans="5:5" x14ac:dyDescent="0.2">
      <c r="E468" s="261"/>
    </row>
    <row r="469" spans="5:5" x14ac:dyDescent="0.2">
      <c r="E469" s="261"/>
    </row>
    <row r="470" spans="5:5" x14ac:dyDescent="0.2">
      <c r="E470" s="261"/>
    </row>
    <row r="471" spans="5:5" x14ac:dyDescent="0.2">
      <c r="E471" s="261"/>
    </row>
    <row r="472" spans="5:5" x14ac:dyDescent="0.2">
      <c r="E472" s="261"/>
    </row>
    <row r="473" spans="5:5" x14ac:dyDescent="0.2">
      <c r="E473" s="261"/>
    </row>
    <row r="474" spans="5:5" x14ac:dyDescent="0.2">
      <c r="E474" s="261"/>
    </row>
    <row r="475" spans="5:5" x14ac:dyDescent="0.2">
      <c r="E475" s="261"/>
    </row>
    <row r="476" spans="5:5" x14ac:dyDescent="0.2">
      <c r="E476" s="261"/>
    </row>
    <row r="477" spans="5:5" x14ac:dyDescent="0.2">
      <c r="E477" s="261"/>
    </row>
    <row r="478" spans="5:5" x14ac:dyDescent="0.2">
      <c r="E478" s="261"/>
    </row>
    <row r="479" spans="5:5" x14ac:dyDescent="0.2">
      <c r="E479" s="261"/>
    </row>
    <row r="480" spans="5:5" x14ac:dyDescent="0.2">
      <c r="E480" s="261"/>
    </row>
    <row r="481" spans="1:7" x14ac:dyDescent="0.2">
      <c r="E481" s="261"/>
    </row>
    <row r="482" spans="1:7" x14ac:dyDescent="0.2">
      <c r="E482" s="261"/>
    </row>
    <row r="483" spans="1:7" x14ac:dyDescent="0.2">
      <c r="E483" s="261"/>
    </row>
    <row r="484" spans="1:7" x14ac:dyDescent="0.2">
      <c r="E484" s="261"/>
    </row>
    <row r="485" spans="1:7" x14ac:dyDescent="0.2">
      <c r="E485" s="261"/>
    </row>
    <row r="486" spans="1:7" x14ac:dyDescent="0.2">
      <c r="E486" s="261"/>
    </row>
    <row r="487" spans="1:7" x14ac:dyDescent="0.2">
      <c r="E487" s="261"/>
    </row>
    <row r="488" spans="1:7" x14ac:dyDescent="0.2">
      <c r="A488" s="315"/>
      <c r="B488" s="315"/>
      <c r="C488" s="315"/>
      <c r="D488" s="315"/>
      <c r="E488" s="315"/>
      <c r="F488" s="315"/>
      <c r="G488" s="315"/>
    </row>
    <row r="489" spans="1:7" x14ac:dyDescent="0.2">
      <c r="A489" s="315"/>
      <c r="B489" s="315"/>
      <c r="C489" s="315"/>
      <c r="D489" s="315"/>
      <c r="E489" s="315"/>
      <c r="F489" s="315"/>
      <c r="G489" s="315"/>
    </row>
    <row r="490" spans="1:7" x14ac:dyDescent="0.2">
      <c r="A490" s="315"/>
      <c r="B490" s="315"/>
      <c r="C490" s="315"/>
      <c r="D490" s="315"/>
      <c r="E490" s="315"/>
      <c r="F490" s="315"/>
      <c r="G490" s="315"/>
    </row>
    <row r="491" spans="1:7" x14ac:dyDescent="0.2">
      <c r="A491" s="315"/>
      <c r="B491" s="315"/>
      <c r="C491" s="315"/>
      <c r="D491" s="315"/>
      <c r="E491" s="315"/>
      <c r="F491" s="315"/>
      <c r="G491" s="315"/>
    </row>
    <row r="492" spans="1:7" x14ac:dyDescent="0.2">
      <c r="E492" s="261"/>
    </row>
    <row r="493" spans="1:7" x14ac:dyDescent="0.2">
      <c r="E493" s="261"/>
    </row>
    <row r="494" spans="1:7" x14ac:dyDescent="0.2">
      <c r="E494" s="261"/>
    </row>
    <row r="495" spans="1:7" x14ac:dyDescent="0.2">
      <c r="E495" s="261"/>
    </row>
    <row r="496" spans="1:7" x14ac:dyDescent="0.2">
      <c r="E496" s="261"/>
    </row>
    <row r="497" spans="5:5" x14ac:dyDescent="0.2">
      <c r="E497" s="261"/>
    </row>
    <row r="498" spans="5:5" x14ac:dyDescent="0.2">
      <c r="E498" s="261"/>
    </row>
    <row r="499" spans="5:5" x14ac:dyDescent="0.2">
      <c r="E499" s="261"/>
    </row>
    <row r="500" spans="5:5" x14ac:dyDescent="0.2">
      <c r="E500" s="261"/>
    </row>
    <row r="501" spans="5:5" x14ac:dyDescent="0.2">
      <c r="E501" s="261"/>
    </row>
    <row r="502" spans="5:5" x14ac:dyDescent="0.2">
      <c r="E502" s="261"/>
    </row>
    <row r="503" spans="5:5" x14ac:dyDescent="0.2">
      <c r="E503" s="261"/>
    </row>
    <row r="504" spans="5:5" x14ac:dyDescent="0.2">
      <c r="E504" s="261"/>
    </row>
    <row r="505" spans="5:5" x14ac:dyDescent="0.2">
      <c r="E505" s="261"/>
    </row>
    <row r="506" spans="5:5" x14ac:dyDescent="0.2">
      <c r="E506" s="261"/>
    </row>
    <row r="507" spans="5:5" x14ac:dyDescent="0.2">
      <c r="E507" s="261"/>
    </row>
    <row r="508" spans="5:5" x14ac:dyDescent="0.2">
      <c r="E508" s="261"/>
    </row>
    <row r="509" spans="5:5" x14ac:dyDescent="0.2">
      <c r="E509" s="261"/>
    </row>
    <row r="510" spans="5:5" x14ac:dyDescent="0.2">
      <c r="E510" s="261"/>
    </row>
    <row r="511" spans="5:5" x14ac:dyDescent="0.2">
      <c r="E511" s="261"/>
    </row>
    <row r="512" spans="5:5" x14ac:dyDescent="0.2">
      <c r="E512" s="261"/>
    </row>
    <row r="513" spans="1:7" x14ac:dyDescent="0.2">
      <c r="E513" s="261"/>
    </row>
    <row r="514" spans="1:7" x14ac:dyDescent="0.2">
      <c r="E514" s="261"/>
    </row>
    <row r="515" spans="1:7" x14ac:dyDescent="0.2">
      <c r="E515" s="261"/>
    </row>
    <row r="516" spans="1:7" x14ac:dyDescent="0.2">
      <c r="E516" s="261"/>
    </row>
    <row r="517" spans="1:7" x14ac:dyDescent="0.2">
      <c r="E517" s="261"/>
    </row>
    <row r="518" spans="1:7" x14ac:dyDescent="0.2">
      <c r="E518" s="261"/>
    </row>
    <row r="519" spans="1:7" x14ac:dyDescent="0.2">
      <c r="E519" s="261"/>
    </row>
    <row r="520" spans="1:7" x14ac:dyDescent="0.2">
      <c r="E520" s="261"/>
    </row>
    <row r="521" spans="1:7" x14ac:dyDescent="0.2">
      <c r="E521" s="261"/>
    </row>
    <row r="522" spans="1:7" x14ac:dyDescent="0.2">
      <c r="E522" s="261"/>
    </row>
    <row r="523" spans="1:7" x14ac:dyDescent="0.2">
      <c r="A523" s="326"/>
      <c r="B523" s="326"/>
    </row>
    <row r="524" spans="1:7" x14ac:dyDescent="0.2">
      <c r="A524" s="315"/>
      <c r="B524" s="315"/>
      <c r="C524" s="327"/>
      <c r="D524" s="327"/>
      <c r="E524" s="328"/>
      <c r="F524" s="327"/>
      <c r="G524" s="329"/>
    </row>
    <row r="525" spans="1:7" x14ac:dyDescent="0.2">
      <c r="A525" s="330"/>
      <c r="B525" s="330"/>
      <c r="C525" s="315"/>
      <c r="D525" s="315"/>
      <c r="E525" s="331"/>
      <c r="F525" s="315"/>
      <c r="G525" s="315"/>
    </row>
    <row r="526" spans="1:7" x14ac:dyDescent="0.2">
      <c r="A526" s="315"/>
      <c r="B526" s="315"/>
      <c r="C526" s="315"/>
      <c r="D526" s="315"/>
      <c r="E526" s="331"/>
      <c r="F526" s="315"/>
      <c r="G526" s="315"/>
    </row>
    <row r="527" spans="1:7" x14ac:dyDescent="0.2">
      <c r="A527" s="315"/>
      <c r="B527" s="315"/>
      <c r="C527" s="315"/>
      <c r="D527" s="315"/>
      <c r="E527" s="331"/>
      <c r="F527" s="315"/>
      <c r="G527" s="315"/>
    </row>
    <row r="528" spans="1:7" x14ac:dyDescent="0.2">
      <c r="A528" s="315"/>
      <c r="B528" s="315"/>
      <c r="C528" s="315"/>
      <c r="D528" s="315"/>
      <c r="E528" s="331"/>
      <c r="F528" s="315"/>
      <c r="G528" s="315"/>
    </row>
    <row r="529" spans="1:7" x14ac:dyDescent="0.2">
      <c r="A529" s="315"/>
      <c r="B529" s="315"/>
      <c r="C529" s="315"/>
      <c r="D529" s="315"/>
      <c r="E529" s="331"/>
      <c r="F529" s="315"/>
      <c r="G529" s="315"/>
    </row>
    <row r="530" spans="1:7" x14ac:dyDescent="0.2">
      <c r="A530" s="315"/>
      <c r="B530" s="315"/>
      <c r="C530" s="315"/>
      <c r="D530" s="315"/>
      <c r="E530" s="331"/>
      <c r="F530" s="315"/>
      <c r="G530" s="315"/>
    </row>
    <row r="531" spans="1:7" x14ac:dyDescent="0.2">
      <c r="A531" s="315"/>
      <c r="B531" s="315"/>
      <c r="C531" s="315"/>
      <c r="D531" s="315"/>
      <c r="E531" s="331"/>
      <c r="F531" s="315"/>
      <c r="G531" s="315"/>
    </row>
    <row r="532" spans="1:7" x14ac:dyDescent="0.2">
      <c r="A532" s="315"/>
      <c r="B532" s="315"/>
      <c r="C532" s="315"/>
      <c r="D532" s="315"/>
      <c r="E532" s="331"/>
      <c r="F532" s="315"/>
      <c r="G532" s="315"/>
    </row>
    <row r="533" spans="1:7" x14ac:dyDescent="0.2">
      <c r="A533" s="315"/>
      <c r="B533" s="315"/>
      <c r="C533" s="315"/>
      <c r="D533" s="315"/>
      <c r="E533" s="331"/>
      <c r="F533" s="315"/>
      <c r="G533" s="315"/>
    </row>
    <row r="534" spans="1:7" x14ac:dyDescent="0.2">
      <c r="A534" s="315"/>
      <c r="B534" s="315"/>
      <c r="C534" s="315"/>
      <c r="D534" s="315"/>
      <c r="E534" s="331"/>
      <c r="F534" s="315"/>
      <c r="G534" s="315"/>
    </row>
    <row r="535" spans="1:7" x14ac:dyDescent="0.2">
      <c r="A535" s="315"/>
      <c r="B535" s="315"/>
      <c r="C535" s="315"/>
      <c r="D535" s="315"/>
      <c r="E535" s="331"/>
      <c r="F535" s="315"/>
      <c r="G535" s="315"/>
    </row>
    <row r="536" spans="1:7" x14ac:dyDescent="0.2">
      <c r="A536" s="315"/>
      <c r="B536" s="315"/>
      <c r="C536" s="315"/>
      <c r="D536" s="315"/>
      <c r="E536" s="331"/>
      <c r="F536" s="315"/>
      <c r="G536" s="315"/>
    </row>
    <row r="537" spans="1:7" x14ac:dyDescent="0.2">
      <c r="A537" s="315"/>
      <c r="B537" s="315"/>
      <c r="C537" s="315"/>
      <c r="D537" s="315"/>
      <c r="E537" s="331"/>
      <c r="F537" s="315"/>
      <c r="G537" s="315"/>
    </row>
  </sheetData>
  <mergeCells count="362">
    <mergeCell ref="C455:G455"/>
    <mergeCell ref="C463:G463"/>
    <mergeCell ref="C447:D447"/>
    <mergeCell ref="C448:D448"/>
    <mergeCell ref="C449:D449"/>
    <mergeCell ref="C450:D450"/>
    <mergeCell ref="C451:D451"/>
    <mergeCell ref="C440:D440"/>
    <mergeCell ref="C441:D441"/>
    <mergeCell ref="C443:G443"/>
    <mergeCell ref="C444:G444"/>
    <mergeCell ref="C445:G445"/>
    <mergeCell ref="C446:G446"/>
    <mergeCell ref="C433:D433"/>
    <mergeCell ref="C434:D434"/>
    <mergeCell ref="C435:D435"/>
    <mergeCell ref="C437:G437"/>
    <mergeCell ref="C438:D438"/>
    <mergeCell ref="C439:D439"/>
    <mergeCell ref="C425:G425"/>
    <mergeCell ref="C426:G426"/>
    <mergeCell ref="C427:G427"/>
    <mergeCell ref="C428:G428"/>
    <mergeCell ref="C429:G429"/>
    <mergeCell ref="C430:D430"/>
    <mergeCell ref="C431:D431"/>
    <mergeCell ref="C432:D432"/>
    <mergeCell ref="C410:D410"/>
    <mergeCell ref="C412:G412"/>
    <mergeCell ref="C413:D413"/>
    <mergeCell ref="C418:G418"/>
    <mergeCell ref="C420:D420"/>
    <mergeCell ref="C403:D403"/>
    <mergeCell ref="C404:D404"/>
    <mergeCell ref="C406:D406"/>
    <mergeCell ref="C407:D407"/>
    <mergeCell ref="C408:D408"/>
    <mergeCell ref="C409:D409"/>
    <mergeCell ref="C396:D396"/>
    <mergeCell ref="C397:D397"/>
    <mergeCell ref="C398:D398"/>
    <mergeCell ref="C400:G400"/>
    <mergeCell ref="C401:D401"/>
    <mergeCell ref="C402:D402"/>
    <mergeCell ref="C390:G390"/>
    <mergeCell ref="C391:D391"/>
    <mergeCell ref="C392:D392"/>
    <mergeCell ref="C393:D393"/>
    <mergeCell ref="C394:D394"/>
    <mergeCell ref="C395:D395"/>
    <mergeCell ref="C383:G383"/>
    <mergeCell ref="C384:D384"/>
    <mergeCell ref="C385:D385"/>
    <mergeCell ref="C386:D386"/>
    <mergeCell ref="C387:D387"/>
    <mergeCell ref="C388:D388"/>
    <mergeCell ref="C376:D376"/>
    <mergeCell ref="C377:D377"/>
    <mergeCell ref="C378:D378"/>
    <mergeCell ref="C379:D379"/>
    <mergeCell ref="C380:D380"/>
    <mergeCell ref="C381:D381"/>
    <mergeCell ref="C369:D369"/>
    <mergeCell ref="C370:D370"/>
    <mergeCell ref="C371:D371"/>
    <mergeCell ref="C373:G373"/>
    <mergeCell ref="C374:D374"/>
    <mergeCell ref="C375:D375"/>
    <mergeCell ref="C362:D362"/>
    <mergeCell ref="C363:D363"/>
    <mergeCell ref="C364:D364"/>
    <mergeCell ref="C366:G366"/>
    <mergeCell ref="C367:D367"/>
    <mergeCell ref="C368:D368"/>
    <mergeCell ref="C354:D354"/>
    <mergeCell ref="C355:D355"/>
    <mergeCell ref="C356:D356"/>
    <mergeCell ref="C358:G358"/>
    <mergeCell ref="C359:D359"/>
    <mergeCell ref="C361:G361"/>
    <mergeCell ref="C340:D340"/>
    <mergeCell ref="C341:D341"/>
    <mergeCell ref="C348:G348"/>
    <mergeCell ref="C349:D349"/>
    <mergeCell ref="C351:G351"/>
    <mergeCell ref="C352:D352"/>
    <mergeCell ref="C333:D333"/>
    <mergeCell ref="C335:G335"/>
    <mergeCell ref="C336:D336"/>
    <mergeCell ref="C337:D337"/>
    <mergeCell ref="C338:D338"/>
    <mergeCell ref="C339:D339"/>
    <mergeCell ref="C327:D327"/>
    <mergeCell ref="C328:D328"/>
    <mergeCell ref="C329:D329"/>
    <mergeCell ref="C330:D330"/>
    <mergeCell ref="C331:D331"/>
    <mergeCell ref="C332:D332"/>
    <mergeCell ref="C320:D320"/>
    <mergeCell ref="C321:D321"/>
    <mergeCell ref="C323:G323"/>
    <mergeCell ref="C324:D324"/>
    <mergeCell ref="C325:D325"/>
    <mergeCell ref="C326:D326"/>
    <mergeCell ref="C313:D313"/>
    <mergeCell ref="C315:G315"/>
    <mergeCell ref="C316:D316"/>
    <mergeCell ref="C317:D317"/>
    <mergeCell ref="C318:D318"/>
    <mergeCell ref="C319:D319"/>
    <mergeCell ref="C307:D307"/>
    <mergeCell ref="C308:D308"/>
    <mergeCell ref="C309:D309"/>
    <mergeCell ref="C310:D310"/>
    <mergeCell ref="C311:D311"/>
    <mergeCell ref="C312:D312"/>
    <mergeCell ref="C301:D301"/>
    <mergeCell ref="C302:D302"/>
    <mergeCell ref="C303:D303"/>
    <mergeCell ref="C304:D304"/>
    <mergeCell ref="C305:D305"/>
    <mergeCell ref="C306:D306"/>
    <mergeCell ref="C294:G294"/>
    <mergeCell ref="C295:D295"/>
    <mergeCell ref="C296:D296"/>
    <mergeCell ref="C297:D297"/>
    <mergeCell ref="C299:G299"/>
    <mergeCell ref="C300:D300"/>
    <mergeCell ref="C284:D284"/>
    <mergeCell ref="C288:G288"/>
    <mergeCell ref="C289:D289"/>
    <mergeCell ref="C290:D290"/>
    <mergeCell ref="C291:D291"/>
    <mergeCell ref="C292:D292"/>
    <mergeCell ref="C266:D266"/>
    <mergeCell ref="C267:D267"/>
    <mergeCell ref="C269:D269"/>
    <mergeCell ref="C271:G271"/>
    <mergeCell ref="C272:D272"/>
    <mergeCell ref="C273:D273"/>
    <mergeCell ref="C274:D274"/>
    <mergeCell ref="C275:D275"/>
    <mergeCell ref="C276:D276"/>
    <mergeCell ref="C256:D256"/>
    <mergeCell ref="C257:D257"/>
    <mergeCell ref="C259:G259"/>
    <mergeCell ref="C260:D260"/>
    <mergeCell ref="C262:D262"/>
    <mergeCell ref="C277:D277"/>
    <mergeCell ref="C278:D278"/>
    <mergeCell ref="C279:D279"/>
    <mergeCell ref="C280:D280"/>
    <mergeCell ref="C247:D247"/>
    <mergeCell ref="C248:D248"/>
    <mergeCell ref="C249:D249"/>
    <mergeCell ref="C251:G251"/>
    <mergeCell ref="C252:D252"/>
    <mergeCell ref="C254:D254"/>
    <mergeCell ref="C237:G237"/>
    <mergeCell ref="C238:D238"/>
    <mergeCell ref="C240:D240"/>
    <mergeCell ref="C242:D242"/>
    <mergeCell ref="C244:D244"/>
    <mergeCell ref="C246:G246"/>
    <mergeCell ref="C229:D229"/>
    <mergeCell ref="C230:D230"/>
    <mergeCell ref="C232:G232"/>
    <mergeCell ref="C233:D233"/>
    <mergeCell ref="C234:D234"/>
    <mergeCell ref="C236:G236"/>
    <mergeCell ref="C217:D217"/>
    <mergeCell ref="C219:G219"/>
    <mergeCell ref="C220:D220"/>
    <mergeCell ref="C224:D224"/>
    <mergeCell ref="C225:D225"/>
    <mergeCell ref="C226:D226"/>
    <mergeCell ref="C227:D227"/>
    <mergeCell ref="C228:D228"/>
    <mergeCell ref="C210:D210"/>
    <mergeCell ref="C211:D211"/>
    <mergeCell ref="C212:D212"/>
    <mergeCell ref="C214:D214"/>
    <mergeCell ref="C215:D215"/>
    <mergeCell ref="C216:D216"/>
    <mergeCell ref="C203:D203"/>
    <mergeCell ref="C204:D204"/>
    <mergeCell ref="C205:D205"/>
    <mergeCell ref="C206:D206"/>
    <mergeCell ref="C208:G208"/>
    <mergeCell ref="C209:D209"/>
    <mergeCell ref="C197:D197"/>
    <mergeCell ref="C198:D198"/>
    <mergeCell ref="C199:D199"/>
    <mergeCell ref="C200:D200"/>
    <mergeCell ref="C201:D201"/>
    <mergeCell ref="C202:D202"/>
    <mergeCell ref="C190:D190"/>
    <mergeCell ref="C191:D191"/>
    <mergeCell ref="C192:D192"/>
    <mergeCell ref="C193:D193"/>
    <mergeCell ref="C194:D194"/>
    <mergeCell ref="C195:D195"/>
    <mergeCell ref="C183:D183"/>
    <mergeCell ref="C184:D184"/>
    <mergeCell ref="C185:D185"/>
    <mergeCell ref="C186:D186"/>
    <mergeCell ref="C188:D188"/>
    <mergeCell ref="C189:D189"/>
    <mergeCell ref="C177:D177"/>
    <mergeCell ref="C178:D178"/>
    <mergeCell ref="C179:D179"/>
    <mergeCell ref="C180:D180"/>
    <mergeCell ref="C181:D181"/>
    <mergeCell ref="C182:D182"/>
    <mergeCell ref="C170:D170"/>
    <mergeCell ref="C171:D171"/>
    <mergeCell ref="C172:D172"/>
    <mergeCell ref="C173:D173"/>
    <mergeCell ref="C174:D174"/>
    <mergeCell ref="C176:G176"/>
    <mergeCell ref="C163:D163"/>
    <mergeCell ref="C164:D164"/>
    <mergeCell ref="C166:D166"/>
    <mergeCell ref="C167:D167"/>
    <mergeCell ref="C168:D168"/>
    <mergeCell ref="C169:D169"/>
    <mergeCell ref="C156:D156"/>
    <mergeCell ref="C158:G158"/>
    <mergeCell ref="C159:D159"/>
    <mergeCell ref="C160:D160"/>
    <mergeCell ref="C161:D161"/>
    <mergeCell ref="C162:D162"/>
    <mergeCell ref="C150:D150"/>
    <mergeCell ref="C151:D151"/>
    <mergeCell ref="C152:D152"/>
    <mergeCell ref="C153:D153"/>
    <mergeCell ref="C154:D154"/>
    <mergeCell ref="C155:D155"/>
    <mergeCell ref="C144:D144"/>
    <mergeCell ref="C145:D145"/>
    <mergeCell ref="C146:D146"/>
    <mergeCell ref="C147:D147"/>
    <mergeCell ref="C148:D148"/>
    <mergeCell ref="C149:D149"/>
    <mergeCell ref="C137:D137"/>
    <mergeCell ref="C138:D138"/>
    <mergeCell ref="C139:D139"/>
    <mergeCell ref="C140:D140"/>
    <mergeCell ref="C142:D142"/>
    <mergeCell ref="C143:D143"/>
    <mergeCell ref="C130:D130"/>
    <mergeCell ref="C131:D131"/>
    <mergeCell ref="C133:G133"/>
    <mergeCell ref="C134:D134"/>
    <mergeCell ref="C135:D135"/>
    <mergeCell ref="C136:D136"/>
    <mergeCell ref="C123:D123"/>
    <mergeCell ref="C125:G125"/>
    <mergeCell ref="C126:D126"/>
    <mergeCell ref="C127:D127"/>
    <mergeCell ref="C128:D128"/>
    <mergeCell ref="C129:D129"/>
    <mergeCell ref="C116:G116"/>
    <mergeCell ref="C117:G117"/>
    <mergeCell ref="C118:D118"/>
    <mergeCell ref="C120:G120"/>
    <mergeCell ref="C121:D121"/>
    <mergeCell ref="C122:D122"/>
    <mergeCell ref="C110:G110"/>
    <mergeCell ref="C111:G111"/>
    <mergeCell ref="C112:G112"/>
    <mergeCell ref="C113:G113"/>
    <mergeCell ref="C114:G114"/>
    <mergeCell ref="C115:G115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C92:D92"/>
    <mergeCell ref="C93:D93"/>
    <mergeCell ref="C94:D94"/>
    <mergeCell ref="C95:D95"/>
    <mergeCell ref="C96:D96"/>
    <mergeCell ref="C83:D83"/>
    <mergeCell ref="C85:D85"/>
    <mergeCell ref="C87:G87"/>
    <mergeCell ref="C88:D88"/>
    <mergeCell ref="C89:D89"/>
    <mergeCell ref="C90:D90"/>
    <mergeCell ref="C77:D77"/>
    <mergeCell ref="C78:D78"/>
    <mergeCell ref="C79:D79"/>
    <mergeCell ref="C80:D80"/>
    <mergeCell ref="C81:D81"/>
    <mergeCell ref="C82:D82"/>
    <mergeCell ref="C69:D69"/>
    <mergeCell ref="C71:G71"/>
    <mergeCell ref="C72:D72"/>
    <mergeCell ref="C74:G74"/>
    <mergeCell ref="C75:D75"/>
    <mergeCell ref="C76:D76"/>
    <mergeCell ref="C63:D63"/>
    <mergeCell ref="C64:D64"/>
    <mergeCell ref="C65:D65"/>
    <mergeCell ref="C66:D66"/>
    <mergeCell ref="C67:D67"/>
    <mergeCell ref="C68:D68"/>
    <mergeCell ref="C57:G57"/>
    <mergeCell ref="C58:G58"/>
    <mergeCell ref="C59:G59"/>
    <mergeCell ref="C60:D60"/>
    <mergeCell ref="C61:D61"/>
    <mergeCell ref="C62:D62"/>
    <mergeCell ref="C50:D50"/>
    <mergeCell ref="C51:D51"/>
    <mergeCell ref="C52:D52"/>
    <mergeCell ref="C53:D53"/>
    <mergeCell ref="C54:D54"/>
    <mergeCell ref="C55:D55"/>
    <mergeCell ref="C42:G42"/>
    <mergeCell ref="C43:G43"/>
    <mergeCell ref="C44:G44"/>
    <mergeCell ref="C45:G45"/>
    <mergeCell ref="C46:D46"/>
    <mergeCell ref="C47:D47"/>
    <mergeCell ref="C48:D48"/>
    <mergeCell ref="C49:D49"/>
    <mergeCell ref="C30:G30"/>
    <mergeCell ref="C31:G31"/>
    <mergeCell ref="C32:D32"/>
    <mergeCell ref="C34:D34"/>
    <mergeCell ref="C35:D35"/>
    <mergeCell ref="C37:G37"/>
    <mergeCell ref="C38:D38"/>
    <mergeCell ref="C22:G22"/>
    <mergeCell ref="C23:G23"/>
    <mergeCell ref="C24:G24"/>
    <mergeCell ref="C25:G25"/>
    <mergeCell ref="C26:D26"/>
    <mergeCell ref="C14:D14"/>
    <mergeCell ref="C15:D15"/>
    <mergeCell ref="C16:D16"/>
    <mergeCell ref="C18:D18"/>
    <mergeCell ref="C20:G20"/>
    <mergeCell ref="C21:G21"/>
    <mergeCell ref="A1:G1"/>
    <mergeCell ref="A3:B3"/>
    <mergeCell ref="A4:B4"/>
    <mergeCell ref="E4:G4"/>
    <mergeCell ref="C9:G9"/>
    <mergeCell ref="C10:D10"/>
    <mergeCell ref="C12:G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564</v>
      </c>
      <c r="D2" s="105" t="s">
        <v>565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04 Rek'!E8</f>
        <v>0</v>
      </c>
      <c r="D15" s="160" t="str">
        <f>'1 04 Rek'!A13</f>
        <v>Ztížené výrobní podmínky</v>
      </c>
      <c r="E15" s="161"/>
      <c r="F15" s="162"/>
      <c r="G15" s="159">
        <f>'1 04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04 Rek'!F8</f>
        <v>0</v>
      </c>
      <c r="D16" s="109" t="str">
        <f>'1 04 Rek'!A14</f>
        <v>Oborová přirážka</v>
      </c>
      <c r="E16" s="163"/>
      <c r="F16" s="164"/>
      <c r="G16" s="159">
        <f>'1 04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04 Rek'!H8</f>
        <v>0</v>
      </c>
      <c r="D17" s="109" t="str">
        <f>'1 04 Rek'!A15</f>
        <v>Přesun stavebních kapacit</v>
      </c>
      <c r="E17" s="163"/>
      <c r="F17" s="164"/>
      <c r="G17" s="159">
        <f>'1 04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04 Rek'!G8</f>
        <v>0</v>
      </c>
      <c r="D18" s="109" t="str">
        <f>'1 04 Rek'!A16</f>
        <v>Mimostaveništní doprava</v>
      </c>
      <c r="E18" s="163"/>
      <c r="F18" s="164"/>
      <c r="G18" s="159">
        <f>'1 04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04 Rek'!A17</f>
        <v>Zařízení staveniště</v>
      </c>
      <c r="E19" s="163"/>
      <c r="F19" s="164"/>
      <c r="G19" s="159">
        <f>'1 04 Rek'!I17</f>
        <v>0</v>
      </c>
    </row>
    <row r="20" spans="1:7" ht="15.95" customHeight="1" x14ac:dyDescent="0.2">
      <c r="A20" s="167"/>
      <c r="B20" s="158"/>
      <c r="C20" s="159"/>
      <c r="D20" s="109" t="str">
        <f>'1 04 Rek'!A18</f>
        <v>Provoz investora</v>
      </c>
      <c r="E20" s="163"/>
      <c r="F20" s="164"/>
      <c r="G20" s="159">
        <f>'1 04 Rek'!I18</f>
        <v>0</v>
      </c>
    </row>
    <row r="21" spans="1:7" ht="15.95" customHeight="1" x14ac:dyDescent="0.2">
      <c r="A21" s="167" t="s">
        <v>29</v>
      </c>
      <c r="B21" s="158"/>
      <c r="C21" s="159">
        <f>'1 04 Rek'!I8</f>
        <v>0</v>
      </c>
      <c r="D21" s="109" t="str">
        <f>'1 04 Rek'!A19</f>
        <v>Kompletační činnost (IČD)</v>
      </c>
      <c r="E21" s="163"/>
      <c r="F21" s="164"/>
      <c r="G21" s="159">
        <f>'1 04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04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564</v>
      </c>
      <c r="I1" s="212"/>
    </row>
    <row r="2" spans="1:57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565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04 Pol'!B7</f>
        <v>M21</v>
      </c>
      <c r="B7" s="70" t="str">
        <f>'1 04 Pol'!C7</f>
        <v>Elektromontáže</v>
      </c>
      <c r="D7" s="230"/>
      <c r="E7" s="333">
        <f>'1 04 Pol'!BA13</f>
        <v>0</v>
      </c>
      <c r="F7" s="334">
        <f>'1 04 Pol'!BB13</f>
        <v>0</v>
      </c>
      <c r="G7" s="334">
        <f>'1 04 Pol'!BC13</f>
        <v>0</v>
      </c>
      <c r="H7" s="334">
        <f>'1 04 Pol'!BD13</f>
        <v>0</v>
      </c>
      <c r="I7" s="335">
        <f>'1 04 Pol'!BE13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136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137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138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139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CB86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04 Rek'!H1</f>
        <v>04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04 Rek'!G2</f>
        <v>Bleskosvod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566</v>
      </c>
      <c r="C7" s="284" t="s">
        <v>567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569</v>
      </c>
      <c r="C8" s="295" t="s">
        <v>570</v>
      </c>
      <c r="D8" s="296" t="s">
        <v>114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9</v>
      </c>
      <c r="AC8" s="261">
        <v>9</v>
      </c>
      <c r="AZ8" s="261">
        <v>4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9</v>
      </c>
    </row>
    <row r="9" spans="1:80" x14ac:dyDescent="0.2">
      <c r="A9" s="301"/>
      <c r="B9" s="302"/>
      <c r="C9" s="303" t="s">
        <v>571</v>
      </c>
      <c r="D9" s="304"/>
      <c r="E9" s="304"/>
      <c r="F9" s="304"/>
      <c r="G9" s="305"/>
      <c r="I9" s="306"/>
      <c r="K9" s="306"/>
      <c r="L9" s="307" t="s">
        <v>571</v>
      </c>
      <c r="O9" s="292">
        <v>3</v>
      </c>
    </row>
    <row r="10" spans="1:80" x14ac:dyDescent="0.2">
      <c r="A10" s="301"/>
      <c r="B10" s="302"/>
      <c r="C10" s="303" t="s">
        <v>572</v>
      </c>
      <c r="D10" s="304"/>
      <c r="E10" s="304"/>
      <c r="F10" s="304"/>
      <c r="G10" s="305"/>
      <c r="I10" s="306"/>
      <c r="K10" s="306"/>
      <c r="L10" s="307" t="s">
        <v>572</v>
      </c>
      <c r="O10" s="292">
        <v>3</v>
      </c>
    </row>
    <row r="11" spans="1:80" x14ac:dyDescent="0.2">
      <c r="A11" s="301"/>
      <c r="B11" s="302"/>
      <c r="C11" s="303" t="s">
        <v>573</v>
      </c>
      <c r="D11" s="304"/>
      <c r="E11" s="304"/>
      <c r="F11" s="304"/>
      <c r="G11" s="305"/>
      <c r="I11" s="306"/>
      <c r="K11" s="306"/>
      <c r="L11" s="307" t="s">
        <v>573</v>
      </c>
      <c r="O11" s="292">
        <v>3</v>
      </c>
    </row>
    <row r="12" spans="1:80" x14ac:dyDescent="0.2">
      <c r="A12" s="301"/>
      <c r="B12" s="308"/>
      <c r="C12" s="309" t="s">
        <v>98</v>
      </c>
      <c r="D12" s="310"/>
      <c r="E12" s="311">
        <v>1</v>
      </c>
      <c r="F12" s="312"/>
      <c r="G12" s="313"/>
      <c r="H12" s="314"/>
      <c r="I12" s="306"/>
      <c r="J12" s="315"/>
      <c r="K12" s="306"/>
      <c r="M12" s="307">
        <v>1</v>
      </c>
      <c r="O12" s="292"/>
    </row>
    <row r="13" spans="1:80" x14ac:dyDescent="0.2">
      <c r="A13" s="316"/>
      <c r="B13" s="317" t="s">
        <v>101</v>
      </c>
      <c r="C13" s="318" t="s">
        <v>568</v>
      </c>
      <c r="D13" s="319"/>
      <c r="E13" s="320"/>
      <c r="F13" s="321"/>
      <c r="G13" s="322">
        <f>SUM(G7:G12)</f>
        <v>0</v>
      </c>
      <c r="H13" s="323"/>
      <c r="I13" s="324">
        <f>SUM(I7:I12)</f>
        <v>0</v>
      </c>
      <c r="J13" s="323"/>
      <c r="K13" s="324">
        <f>SUM(K7:K12)</f>
        <v>0</v>
      </c>
      <c r="O13" s="292">
        <v>4</v>
      </c>
      <c r="BA13" s="325">
        <f>SUM(BA7:BA12)</f>
        <v>0</v>
      </c>
      <c r="BB13" s="325">
        <f>SUM(BB7:BB12)</f>
        <v>0</v>
      </c>
      <c r="BC13" s="325">
        <f>SUM(BC7:BC12)</f>
        <v>0</v>
      </c>
      <c r="BD13" s="325">
        <f>SUM(BD7:BD12)</f>
        <v>0</v>
      </c>
      <c r="BE13" s="325">
        <f>SUM(BE7:BE12)</f>
        <v>0</v>
      </c>
    </row>
    <row r="14" spans="1:80" x14ac:dyDescent="0.2">
      <c r="E14" s="261"/>
    </row>
    <row r="15" spans="1:80" x14ac:dyDescent="0.2">
      <c r="E15" s="261"/>
    </row>
    <row r="16" spans="1:80" x14ac:dyDescent="0.2">
      <c r="E16" s="261"/>
    </row>
    <row r="17" spans="5:5" x14ac:dyDescent="0.2">
      <c r="E17" s="261"/>
    </row>
    <row r="18" spans="5:5" x14ac:dyDescent="0.2">
      <c r="E18" s="261"/>
    </row>
    <row r="19" spans="5:5" x14ac:dyDescent="0.2">
      <c r="E19" s="261"/>
    </row>
    <row r="20" spans="5:5" x14ac:dyDescent="0.2">
      <c r="E20" s="261"/>
    </row>
    <row r="21" spans="5:5" x14ac:dyDescent="0.2">
      <c r="E21" s="261"/>
    </row>
    <row r="22" spans="5:5" x14ac:dyDescent="0.2">
      <c r="E22" s="261"/>
    </row>
    <row r="23" spans="5:5" x14ac:dyDescent="0.2">
      <c r="E23" s="261"/>
    </row>
    <row r="24" spans="5:5" x14ac:dyDescent="0.2">
      <c r="E24" s="261"/>
    </row>
    <row r="25" spans="5:5" x14ac:dyDescent="0.2">
      <c r="E25" s="261"/>
    </row>
    <row r="26" spans="5:5" x14ac:dyDescent="0.2">
      <c r="E26" s="261"/>
    </row>
    <row r="27" spans="5:5" x14ac:dyDescent="0.2">
      <c r="E27" s="261"/>
    </row>
    <row r="28" spans="5:5" x14ac:dyDescent="0.2">
      <c r="E28" s="261"/>
    </row>
    <row r="29" spans="5:5" x14ac:dyDescent="0.2">
      <c r="E29" s="261"/>
    </row>
    <row r="30" spans="5:5" x14ac:dyDescent="0.2">
      <c r="E30" s="261"/>
    </row>
    <row r="31" spans="5:5" x14ac:dyDescent="0.2">
      <c r="E31" s="261"/>
    </row>
    <row r="32" spans="5:5" x14ac:dyDescent="0.2">
      <c r="E32" s="261"/>
    </row>
    <row r="33" spans="1:7" x14ac:dyDescent="0.2">
      <c r="E33" s="261"/>
    </row>
    <row r="34" spans="1:7" x14ac:dyDescent="0.2">
      <c r="E34" s="261"/>
    </row>
    <row r="35" spans="1:7" x14ac:dyDescent="0.2">
      <c r="E35" s="261"/>
    </row>
    <row r="36" spans="1:7" x14ac:dyDescent="0.2">
      <c r="E36" s="261"/>
    </row>
    <row r="37" spans="1:7" x14ac:dyDescent="0.2">
      <c r="A37" s="315"/>
      <c r="B37" s="315"/>
      <c r="C37" s="315"/>
      <c r="D37" s="315"/>
      <c r="E37" s="315"/>
      <c r="F37" s="315"/>
      <c r="G37" s="315"/>
    </row>
    <row r="38" spans="1:7" x14ac:dyDescent="0.2">
      <c r="A38" s="315"/>
      <c r="B38" s="315"/>
      <c r="C38" s="315"/>
      <c r="D38" s="315"/>
      <c r="E38" s="315"/>
      <c r="F38" s="315"/>
      <c r="G38" s="315"/>
    </row>
    <row r="39" spans="1:7" x14ac:dyDescent="0.2">
      <c r="A39" s="315"/>
      <c r="B39" s="315"/>
      <c r="C39" s="315"/>
      <c r="D39" s="315"/>
      <c r="E39" s="315"/>
      <c r="F39" s="315"/>
      <c r="G39" s="315"/>
    </row>
    <row r="40" spans="1:7" x14ac:dyDescent="0.2">
      <c r="A40" s="315"/>
      <c r="B40" s="315"/>
      <c r="C40" s="315"/>
      <c r="D40" s="315"/>
      <c r="E40" s="315"/>
      <c r="F40" s="315"/>
      <c r="G40" s="315"/>
    </row>
    <row r="41" spans="1:7" x14ac:dyDescent="0.2">
      <c r="E41" s="261"/>
    </row>
    <row r="42" spans="1:7" x14ac:dyDescent="0.2">
      <c r="E42" s="261"/>
    </row>
    <row r="43" spans="1:7" x14ac:dyDescent="0.2">
      <c r="E43" s="261"/>
    </row>
    <row r="44" spans="1:7" x14ac:dyDescent="0.2">
      <c r="E44" s="261"/>
    </row>
    <row r="45" spans="1:7" x14ac:dyDescent="0.2">
      <c r="E45" s="261"/>
    </row>
    <row r="46" spans="1:7" x14ac:dyDescent="0.2">
      <c r="E46" s="261"/>
    </row>
    <row r="47" spans="1:7" x14ac:dyDescent="0.2">
      <c r="E47" s="261"/>
    </row>
    <row r="48" spans="1:7" x14ac:dyDescent="0.2">
      <c r="E48" s="261"/>
    </row>
    <row r="49" spans="5:5" x14ac:dyDescent="0.2">
      <c r="E49" s="261"/>
    </row>
    <row r="50" spans="5:5" x14ac:dyDescent="0.2">
      <c r="E50" s="261"/>
    </row>
    <row r="51" spans="5:5" x14ac:dyDescent="0.2">
      <c r="E51" s="261"/>
    </row>
    <row r="52" spans="5:5" x14ac:dyDescent="0.2">
      <c r="E52" s="261"/>
    </row>
    <row r="53" spans="5:5" x14ac:dyDescent="0.2">
      <c r="E53" s="261"/>
    </row>
    <row r="54" spans="5:5" x14ac:dyDescent="0.2">
      <c r="E54" s="261"/>
    </row>
    <row r="55" spans="5:5" x14ac:dyDescent="0.2">
      <c r="E55" s="261"/>
    </row>
    <row r="56" spans="5:5" x14ac:dyDescent="0.2">
      <c r="E56" s="261"/>
    </row>
    <row r="57" spans="5:5" x14ac:dyDescent="0.2">
      <c r="E57" s="261"/>
    </row>
    <row r="58" spans="5:5" x14ac:dyDescent="0.2">
      <c r="E58" s="261"/>
    </row>
    <row r="59" spans="5:5" x14ac:dyDescent="0.2">
      <c r="E59" s="261"/>
    </row>
    <row r="60" spans="5:5" x14ac:dyDescent="0.2">
      <c r="E60" s="261"/>
    </row>
    <row r="61" spans="5:5" x14ac:dyDescent="0.2">
      <c r="E61" s="261"/>
    </row>
    <row r="62" spans="5:5" x14ac:dyDescent="0.2">
      <c r="E62" s="261"/>
    </row>
    <row r="63" spans="5:5" x14ac:dyDescent="0.2">
      <c r="E63" s="261"/>
    </row>
    <row r="64" spans="5:5" x14ac:dyDescent="0.2">
      <c r="E64" s="261"/>
    </row>
    <row r="65" spans="1:7" x14ac:dyDescent="0.2">
      <c r="E65" s="261"/>
    </row>
    <row r="66" spans="1:7" x14ac:dyDescent="0.2">
      <c r="E66" s="261"/>
    </row>
    <row r="67" spans="1:7" x14ac:dyDescent="0.2">
      <c r="E67" s="261"/>
    </row>
    <row r="68" spans="1:7" x14ac:dyDescent="0.2">
      <c r="E68" s="261"/>
    </row>
    <row r="69" spans="1:7" x14ac:dyDescent="0.2">
      <c r="E69" s="261"/>
    </row>
    <row r="70" spans="1:7" x14ac:dyDescent="0.2">
      <c r="E70" s="261"/>
    </row>
    <row r="71" spans="1:7" x14ac:dyDescent="0.2">
      <c r="E71" s="261"/>
    </row>
    <row r="72" spans="1:7" x14ac:dyDescent="0.2">
      <c r="A72" s="326"/>
      <c r="B72" s="326"/>
    </row>
    <row r="73" spans="1:7" x14ac:dyDescent="0.2">
      <c r="A73" s="315"/>
      <c r="B73" s="315"/>
      <c r="C73" s="327"/>
      <c r="D73" s="327"/>
      <c r="E73" s="328"/>
      <c r="F73" s="327"/>
      <c r="G73" s="329"/>
    </row>
    <row r="74" spans="1:7" x14ac:dyDescent="0.2">
      <c r="A74" s="330"/>
      <c r="B74" s="330"/>
      <c r="C74" s="315"/>
      <c r="D74" s="315"/>
      <c r="E74" s="331"/>
      <c r="F74" s="315"/>
      <c r="G74" s="315"/>
    </row>
    <row r="75" spans="1:7" x14ac:dyDescent="0.2">
      <c r="A75" s="315"/>
      <c r="B75" s="315"/>
      <c r="C75" s="315"/>
      <c r="D75" s="315"/>
      <c r="E75" s="331"/>
      <c r="F75" s="315"/>
      <c r="G75" s="315"/>
    </row>
    <row r="76" spans="1:7" x14ac:dyDescent="0.2">
      <c r="A76" s="315"/>
      <c r="B76" s="315"/>
      <c r="C76" s="315"/>
      <c r="D76" s="315"/>
      <c r="E76" s="331"/>
      <c r="F76" s="315"/>
      <c r="G76" s="315"/>
    </row>
    <row r="77" spans="1:7" x14ac:dyDescent="0.2">
      <c r="A77" s="315"/>
      <c r="B77" s="315"/>
      <c r="C77" s="315"/>
      <c r="D77" s="315"/>
      <c r="E77" s="331"/>
      <c r="F77" s="315"/>
      <c r="G77" s="315"/>
    </row>
    <row r="78" spans="1:7" x14ac:dyDescent="0.2">
      <c r="A78" s="315"/>
      <c r="B78" s="315"/>
      <c r="C78" s="315"/>
      <c r="D78" s="315"/>
      <c r="E78" s="331"/>
      <c r="F78" s="315"/>
      <c r="G78" s="315"/>
    </row>
    <row r="79" spans="1:7" x14ac:dyDescent="0.2">
      <c r="A79" s="315"/>
      <c r="B79" s="315"/>
      <c r="C79" s="315"/>
      <c r="D79" s="315"/>
      <c r="E79" s="331"/>
      <c r="F79" s="315"/>
      <c r="G79" s="315"/>
    </row>
    <row r="80" spans="1:7" x14ac:dyDescent="0.2">
      <c r="A80" s="315"/>
      <c r="B80" s="315"/>
      <c r="C80" s="315"/>
      <c r="D80" s="315"/>
      <c r="E80" s="331"/>
      <c r="F80" s="315"/>
      <c r="G80" s="315"/>
    </row>
    <row r="81" spans="1:7" x14ac:dyDescent="0.2">
      <c r="A81" s="315"/>
      <c r="B81" s="315"/>
      <c r="C81" s="315"/>
      <c r="D81" s="315"/>
      <c r="E81" s="331"/>
      <c r="F81" s="315"/>
      <c r="G81" s="315"/>
    </row>
    <row r="82" spans="1:7" x14ac:dyDescent="0.2">
      <c r="A82" s="315"/>
      <c r="B82" s="315"/>
      <c r="C82" s="315"/>
      <c r="D82" s="315"/>
      <c r="E82" s="331"/>
      <c r="F82" s="315"/>
      <c r="G82" s="315"/>
    </row>
    <row r="83" spans="1:7" x14ac:dyDescent="0.2">
      <c r="A83" s="315"/>
      <c r="B83" s="315"/>
      <c r="C83" s="315"/>
      <c r="D83" s="315"/>
      <c r="E83" s="331"/>
      <c r="F83" s="315"/>
      <c r="G83" s="315"/>
    </row>
    <row r="84" spans="1:7" x14ac:dyDescent="0.2">
      <c r="A84" s="315"/>
      <c r="B84" s="315"/>
      <c r="C84" s="315"/>
      <c r="D84" s="315"/>
      <c r="E84" s="331"/>
      <c r="F84" s="315"/>
      <c r="G84" s="315"/>
    </row>
    <row r="85" spans="1:7" x14ac:dyDescent="0.2">
      <c r="A85" s="315"/>
      <c r="B85" s="315"/>
      <c r="C85" s="315"/>
      <c r="D85" s="315"/>
      <c r="E85" s="331"/>
      <c r="F85" s="315"/>
      <c r="G85" s="315"/>
    </row>
    <row r="86" spans="1:7" x14ac:dyDescent="0.2">
      <c r="A86" s="315"/>
      <c r="B86" s="315"/>
      <c r="C86" s="315"/>
      <c r="D86" s="315"/>
      <c r="E86" s="331"/>
      <c r="F86" s="315"/>
      <c r="G86" s="315"/>
    </row>
  </sheetData>
  <mergeCells count="8">
    <mergeCell ref="A1:G1"/>
    <mergeCell ref="A3:B3"/>
    <mergeCell ref="A4:B4"/>
    <mergeCell ref="E4:G4"/>
    <mergeCell ref="C9:G9"/>
    <mergeCell ref="C10:G10"/>
    <mergeCell ref="C11:G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575</v>
      </c>
      <c r="D2" s="105" t="s">
        <v>576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05 Rek'!E14</f>
        <v>0</v>
      </c>
      <c r="D15" s="160" t="str">
        <f>'1 05 Rek'!A19</f>
        <v>Ztížené výrobní podmínky</v>
      </c>
      <c r="E15" s="161"/>
      <c r="F15" s="162"/>
      <c r="G15" s="159">
        <f>'1 05 Rek'!I19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05 Rek'!F14</f>
        <v>0</v>
      </c>
      <c r="D16" s="109" t="str">
        <f>'1 05 Rek'!A20</f>
        <v>Oborová přirážka</v>
      </c>
      <c r="E16" s="163"/>
      <c r="F16" s="164"/>
      <c r="G16" s="159">
        <f>'1 05 Rek'!I20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05 Rek'!H14</f>
        <v>0</v>
      </c>
      <c r="D17" s="109" t="str">
        <f>'1 05 Rek'!A21</f>
        <v>Přesun stavebních kapacit</v>
      </c>
      <c r="E17" s="163"/>
      <c r="F17" s="164"/>
      <c r="G17" s="159">
        <f>'1 05 Rek'!I21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05 Rek'!G14</f>
        <v>0</v>
      </c>
      <c r="D18" s="109" t="str">
        <f>'1 05 Rek'!A22</f>
        <v>Mimostaveništní doprava</v>
      </c>
      <c r="E18" s="163"/>
      <c r="F18" s="164"/>
      <c r="G18" s="159">
        <f>'1 05 Rek'!I22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05 Rek'!A23</f>
        <v>Zařízení staveniště</v>
      </c>
      <c r="E19" s="163"/>
      <c r="F19" s="164"/>
      <c r="G19" s="159">
        <f>'1 05 Rek'!I23</f>
        <v>0</v>
      </c>
    </row>
    <row r="20" spans="1:7" ht="15.95" customHeight="1" x14ac:dyDescent="0.2">
      <c r="A20" s="167"/>
      <c r="B20" s="158"/>
      <c r="C20" s="159"/>
      <c r="D20" s="109" t="str">
        <f>'1 05 Rek'!A24</f>
        <v>Provoz investora</v>
      </c>
      <c r="E20" s="163"/>
      <c r="F20" s="164"/>
      <c r="G20" s="159">
        <f>'1 05 Rek'!I24</f>
        <v>0</v>
      </c>
    </row>
    <row r="21" spans="1:7" ht="15.95" customHeight="1" x14ac:dyDescent="0.2">
      <c r="A21" s="167" t="s">
        <v>29</v>
      </c>
      <c r="B21" s="158"/>
      <c r="C21" s="159">
        <f>'1 05 Rek'!I14</f>
        <v>0</v>
      </c>
      <c r="D21" s="109" t="str">
        <f>'1 05 Rek'!A25</f>
        <v>Kompletační činnost (IČD)</v>
      </c>
      <c r="E21" s="163"/>
      <c r="F21" s="164"/>
      <c r="G21" s="159">
        <f>'1 05 Rek'!I25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05 Rek'!H27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575</v>
      </c>
      <c r="I1" s="212"/>
    </row>
    <row r="2" spans="1:57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576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x14ac:dyDescent="0.2">
      <c r="A7" s="332" t="str">
        <f>'1 05 Pol'!B7</f>
        <v>2</v>
      </c>
      <c r="B7" s="70" t="str">
        <f>'1 05 Pol'!C7</f>
        <v>Základy a zvláštní zakládání</v>
      </c>
      <c r="D7" s="230"/>
      <c r="E7" s="333">
        <f>'1 05 Pol'!BA10</f>
        <v>0</v>
      </c>
      <c r="F7" s="334">
        <f>'1 05 Pol'!BB10</f>
        <v>0</v>
      </c>
      <c r="G7" s="334">
        <f>'1 05 Pol'!BC10</f>
        <v>0</v>
      </c>
      <c r="H7" s="334">
        <f>'1 05 Pol'!BD10</f>
        <v>0</v>
      </c>
      <c r="I7" s="335">
        <f>'1 05 Pol'!BE10</f>
        <v>0</v>
      </c>
    </row>
    <row r="8" spans="1:57" s="137" customFormat="1" x14ac:dyDescent="0.2">
      <c r="A8" s="332" t="str">
        <f>'1 05 Pol'!B11</f>
        <v>61</v>
      </c>
      <c r="B8" s="70" t="str">
        <f>'1 05 Pol'!C11</f>
        <v>Upravy povrchů vnitřní</v>
      </c>
      <c r="D8" s="230"/>
      <c r="E8" s="333">
        <f>'1 05 Pol'!BA17</f>
        <v>0</v>
      </c>
      <c r="F8" s="334">
        <f>'1 05 Pol'!BB17</f>
        <v>0</v>
      </c>
      <c r="G8" s="334">
        <f>'1 05 Pol'!BC17</f>
        <v>0</v>
      </c>
      <c r="H8" s="334">
        <f>'1 05 Pol'!BD17</f>
        <v>0</v>
      </c>
      <c r="I8" s="335">
        <f>'1 05 Pol'!BE17</f>
        <v>0</v>
      </c>
    </row>
    <row r="9" spans="1:57" s="137" customFormat="1" x14ac:dyDescent="0.2">
      <c r="A9" s="332" t="str">
        <f>'1 05 Pol'!B18</f>
        <v>97</v>
      </c>
      <c r="B9" s="70" t="str">
        <f>'1 05 Pol'!C18</f>
        <v>Prorážení otvorů</v>
      </c>
      <c r="D9" s="230"/>
      <c r="E9" s="333">
        <f>'1 05 Pol'!BA22</f>
        <v>0</v>
      </c>
      <c r="F9" s="334">
        <f>'1 05 Pol'!BB22</f>
        <v>0</v>
      </c>
      <c r="G9" s="334">
        <f>'1 05 Pol'!BC22</f>
        <v>0</v>
      </c>
      <c r="H9" s="334">
        <f>'1 05 Pol'!BD22</f>
        <v>0</v>
      </c>
      <c r="I9" s="335">
        <f>'1 05 Pol'!BE22</f>
        <v>0</v>
      </c>
    </row>
    <row r="10" spans="1:57" s="137" customFormat="1" x14ac:dyDescent="0.2">
      <c r="A10" s="332" t="str">
        <f>'1 05 Pol'!B23</f>
        <v>99</v>
      </c>
      <c r="B10" s="70" t="str">
        <f>'1 05 Pol'!C23</f>
        <v>Staveništní přesun hmot</v>
      </c>
      <c r="D10" s="230"/>
      <c r="E10" s="333">
        <f>'1 05 Pol'!BA25</f>
        <v>0</v>
      </c>
      <c r="F10" s="334">
        <f>'1 05 Pol'!BB25</f>
        <v>0</v>
      </c>
      <c r="G10" s="334">
        <f>'1 05 Pol'!BC25</f>
        <v>0</v>
      </c>
      <c r="H10" s="334">
        <f>'1 05 Pol'!BD25</f>
        <v>0</v>
      </c>
      <c r="I10" s="335">
        <f>'1 05 Pol'!BE25</f>
        <v>0</v>
      </c>
    </row>
    <row r="11" spans="1:57" s="137" customFormat="1" x14ac:dyDescent="0.2">
      <c r="A11" s="332" t="str">
        <f>'1 05 Pol'!B26</f>
        <v>M21</v>
      </c>
      <c r="B11" s="70" t="str">
        <f>'1 05 Pol'!C26</f>
        <v>Elektromontáže</v>
      </c>
      <c r="D11" s="230"/>
      <c r="E11" s="333">
        <f>'1 05 Pol'!BA30</f>
        <v>0</v>
      </c>
      <c r="F11" s="334">
        <f>'1 05 Pol'!BB30</f>
        <v>0</v>
      </c>
      <c r="G11" s="334">
        <f>'1 05 Pol'!BC30</f>
        <v>0</v>
      </c>
      <c r="H11" s="334">
        <f>'1 05 Pol'!BD30</f>
        <v>0</v>
      </c>
      <c r="I11" s="335">
        <f>'1 05 Pol'!BE30</f>
        <v>0</v>
      </c>
    </row>
    <row r="12" spans="1:57" s="137" customFormat="1" x14ac:dyDescent="0.2">
      <c r="A12" s="332" t="str">
        <f>'1 05 Pol'!B31</f>
        <v>M22</v>
      </c>
      <c r="B12" s="70" t="str">
        <f>'1 05 Pol'!C31</f>
        <v>Montáž sdělovací a zabezp. techniky</v>
      </c>
      <c r="D12" s="230"/>
      <c r="E12" s="333">
        <f>'1 05 Pol'!BA46</f>
        <v>0</v>
      </c>
      <c r="F12" s="334">
        <f>'1 05 Pol'!BB46</f>
        <v>0</v>
      </c>
      <c r="G12" s="334">
        <f>'1 05 Pol'!BC46</f>
        <v>0</v>
      </c>
      <c r="H12" s="334">
        <f>'1 05 Pol'!BD46</f>
        <v>0</v>
      </c>
      <c r="I12" s="335">
        <f>'1 05 Pol'!BE46</f>
        <v>0</v>
      </c>
    </row>
    <row r="13" spans="1:57" s="137" customFormat="1" ht="13.5" thickBot="1" x14ac:dyDescent="0.25">
      <c r="A13" s="332" t="str">
        <f>'1 05 Pol'!B47</f>
        <v>D96</v>
      </c>
      <c r="B13" s="70" t="str">
        <f>'1 05 Pol'!C47</f>
        <v>Přesuny suti a vybouraných hmot</v>
      </c>
      <c r="D13" s="230"/>
      <c r="E13" s="333">
        <f>'1 05 Pol'!BA55</f>
        <v>0</v>
      </c>
      <c r="F13" s="334">
        <f>'1 05 Pol'!BB55</f>
        <v>0</v>
      </c>
      <c r="G13" s="334">
        <f>'1 05 Pol'!BC55</f>
        <v>0</v>
      </c>
      <c r="H13" s="334">
        <f>'1 05 Pol'!BD55</f>
        <v>0</v>
      </c>
      <c r="I13" s="335">
        <f>'1 05 Pol'!BE55</f>
        <v>0</v>
      </c>
    </row>
    <row r="14" spans="1:57" s="14" customFormat="1" ht="13.5" thickBot="1" x14ac:dyDescent="0.25">
      <c r="A14" s="231"/>
      <c r="B14" s="232" t="s">
        <v>79</v>
      </c>
      <c r="C14" s="232"/>
      <c r="D14" s="233"/>
      <c r="E14" s="234">
        <f>SUM(E7:E13)</f>
        <v>0</v>
      </c>
      <c r="F14" s="235">
        <f>SUM(F7:F13)</f>
        <v>0</v>
      </c>
      <c r="G14" s="235">
        <f>SUM(G7:G13)</f>
        <v>0</v>
      </c>
      <c r="H14" s="235">
        <f>SUM(H7:H13)</f>
        <v>0</v>
      </c>
      <c r="I14" s="236">
        <f>SUM(I7:I13)</f>
        <v>0</v>
      </c>
    </row>
    <row r="15" spans="1:57" x14ac:dyDescent="0.2">
      <c r="A15" s="137"/>
      <c r="B15" s="137"/>
      <c r="C15" s="137"/>
      <c r="D15" s="137"/>
      <c r="E15" s="137"/>
      <c r="F15" s="137"/>
      <c r="G15" s="137"/>
      <c r="H15" s="137"/>
      <c r="I15" s="137"/>
    </row>
    <row r="16" spans="1:57" ht="19.5" customHeight="1" x14ac:dyDescent="0.25">
      <c r="A16" s="222" t="s">
        <v>80</v>
      </c>
      <c r="B16" s="222"/>
      <c r="C16" s="222"/>
      <c r="D16" s="222"/>
      <c r="E16" s="222"/>
      <c r="F16" s="222"/>
      <c r="G16" s="237"/>
      <c r="H16" s="222"/>
      <c r="I16" s="222"/>
      <c r="BA16" s="143"/>
      <c r="BB16" s="143"/>
      <c r="BC16" s="143"/>
      <c r="BD16" s="143"/>
      <c r="BE16" s="143"/>
    </row>
    <row r="17" spans="1:53" ht="13.5" thickBot="1" x14ac:dyDescent="0.25"/>
    <row r="18" spans="1:53" x14ac:dyDescent="0.2">
      <c r="A18" s="175" t="s">
        <v>81</v>
      </c>
      <c r="B18" s="176"/>
      <c r="C18" s="176"/>
      <c r="D18" s="238"/>
      <c r="E18" s="239" t="s">
        <v>82</v>
      </c>
      <c r="F18" s="240" t="s">
        <v>12</v>
      </c>
      <c r="G18" s="241" t="s">
        <v>83</v>
      </c>
      <c r="H18" s="242"/>
      <c r="I18" s="243" t="s">
        <v>82</v>
      </c>
    </row>
    <row r="19" spans="1:53" x14ac:dyDescent="0.2">
      <c r="A19" s="167" t="s">
        <v>132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 x14ac:dyDescent="0.2">
      <c r="A20" s="167" t="s">
        <v>133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0</v>
      </c>
    </row>
    <row r="21" spans="1:53" x14ac:dyDescent="0.2">
      <c r="A21" s="167" t="s">
        <v>134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3" x14ac:dyDescent="0.2">
      <c r="A22" s="167" t="s">
        <v>135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3" x14ac:dyDescent="0.2">
      <c r="A23" s="167" t="s">
        <v>136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1</v>
      </c>
    </row>
    <row r="24" spans="1:53" x14ac:dyDescent="0.2">
      <c r="A24" s="167" t="s">
        <v>137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1</v>
      </c>
    </row>
    <row r="25" spans="1:53" x14ac:dyDescent="0.2">
      <c r="A25" s="167" t="s">
        <v>138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2</v>
      </c>
    </row>
    <row r="26" spans="1:53" x14ac:dyDescent="0.2">
      <c r="A26" s="167" t="s">
        <v>139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2</v>
      </c>
    </row>
    <row r="27" spans="1:53" ht="13.5" thickBot="1" x14ac:dyDescent="0.25">
      <c r="A27" s="250"/>
      <c r="B27" s="251" t="s">
        <v>84</v>
      </c>
      <c r="C27" s="252"/>
      <c r="D27" s="253"/>
      <c r="E27" s="254"/>
      <c r="F27" s="255"/>
      <c r="G27" s="255"/>
      <c r="H27" s="256">
        <f>SUM(I19:I26)</f>
        <v>0</v>
      </c>
      <c r="I27" s="257"/>
    </row>
    <row r="29" spans="1:53" x14ac:dyDescent="0.2">
      <c r="B29" s="14"/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  <row r="78" spans="6:9" x14ac:dyDescent="0.2">
      <c r="F78" s="258"/>
      <c r="G78" s="259"/>
      <c r="H78" s="259"/>
      <c r="I78" s="5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CB128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05 Rek'!H1</f>
        <v>05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05 Rek'!G2</f>
        <v>Elektroinstalace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577</v>
      </c>
      <c r="C7" s="284" t="s">
        <v>578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580</v>
      </c>
      <c r="C8" s="295" t="s">
        <v>581</v>
      </c>
      <c r="D8" s="296" t="s">
        <v>172</v>
      </c>
      <c r="E8" s="297">
        <v>1</v>
      </c>
      <c r="F8" s="297">
        <v>0</v>
      </c>
      <c r="G8" s="298">
        <f>E8*F8</f>
        <v>0</v>
      </c>
      <c r="H8" s="299">
        <v>1E-3</v>
      </c>
      <c r="I8" s="300">
        <f>E8*H8</f>
        <v>1E-3</v>
      </c>
      <c r="J8" s="299">
        <v>-1E-3</v>
      </c>
      <c r="K8" s="300">
        <f>E8*J8</f>
        <v>-1E-3</v>
      </c>
      <c r="O8" s="292">
        <v>2</v>
      </c>
      <c r="AA8" s="261">
        <v>1</v>
      </c>
      <c r="AB8" s="261">
        <v>0</v>
      </c>
      <c r="AC8" s="261">
        <v>0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 x14ac:dyDescent="0.2">
      <c r="A9" s="301"/>
      <c r="B9" s="308"/>
      <c r="C9" s="309" t="s">
        <v>98</v>
      </c>
      <c r="D9" s="310"/>
      <c r="E9" s="311">
        <v>1</v>
      </c>
      <c r="F9" s="312"/>
      <c r="G9" s="313"/>
      <c r="H9" s="314"/>
      <c r="I9" s="306"/>
      <c r="J9" s="315"/>
      <c r="K9" s="306"/>
      <c r="M9" s="307">
        <v>1</v>
      </c>
      <c r="O9" s="292"/>
    </row>
    <row r="10" spans="1:80" x14ac:dyDescent="0.2">
      <c r="A10" s="316"/>
      <c r="B10" s="317" t="s">
        <v>101</v>
      </c>
      <c r="C10" s="318" t="s">
        <v>579</v>
      </c>
      <c r="D10" s="319"/>
      <c r="E10" s="320"/>
      <c r="F10" s="321"/>
      <c r="G10" s="322">
        <f>SUM(G7:G9)</f>
        <v>0</v>
      </c>
      <c r="H10" s="323"/>
      <c r="I10" s="324">
        <f>SUM(I7:I9)</f>
        <v>1E-3</v>
      </c>
      <c r="J10" s="323"/>
      <c r="K10" s="324">
        <f>SUM(K7:K9)</f>
        <v>-1E-3</v>
      </c>
      <c r="O10" s="292">
        <v>4</v>
      </c>
      <c r="BA10" s="325">
        <f>SUM(BA7:BA9)</f>
        <v>0</v>
      </c>
      <c r="BB10" s="325">
        <f>SUM(BB7:BB9)</f>
        <v>0</v>
      </c>
      <c r="BC10" s="325">
        <f>SUM(BC7:BC9)</f>
        <v>0</v>
      </c>
      <c r="BD10" s="325">
        <f>SUM(BD7:BD9)</f>
        <v>0</v>
      </c>
      <c r="BE10" s="325">
        <f>SUM(BE7:BE9)</f>
        <v>0</v>
      </c>
    </row>
    <row r="11" spans="1:80" x14ac:dyDescent="0.2">
      <c r="A11" s="282" t="s">
        <v>97</v>
      </c>
      <c r="B11" s="283" t="s">
        <v>196</v>
      </c>
      <c r="C11" s="284" t="s">
        <v>197</v>
      </c>
      <c r="D11" s="285"/>
      <c r="E11" s="286"/>
      <c r="F11" s="286"/>
      <c r="G11" s="287"/>
      <c r="H11" s="288"/>
      <c r="I11" s="289"/>
      <c r="J11" s="290"/>
      <c r="K11" s="291"/>
      <c r="O11" s="292">
        <v>1</v>
      </c>
    </row>
    <row r="12" spans="1:80" x14ac:dyDescent="0.2">
      <c r="A12" s="293">
        <v>2</v>
      </c>
      <c r="B12" s="294" t="s">
        <v>582</v>
      </c>
      <c r="C12" s="295" t="s">
        <v>583</v>
      </c>
      <c r="D12" s="296" t="s">
        <v>201</v>
      </c>
      <c r="E12" s="297">
        <v>4</v>
      </c>
      <c r="F12" s="297">
        <v>0</v>
      </c>
      <c r="G12" s="298">
        <f>E12*F12</f>
        <v>0</v>
      </c>
      <c r="H12" s="299">
        <v>0.10712000000000001</v>
      </c>
      <c r="I12" s="300">
        <f>E12*H12</f>
        <v>0.42848000000000003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x14ac:dyDescent="0.2">
      <c r="A13" s="301"/>
      <c r="B13" s="308"/>
      <c r="C13" s="309" t="s">
        <v>584</v>
      </c>
      <c r="D13" s="310"/>
      <c r="E13" s="311">
        <v>4</v>
      </c>
      <c r="F13" s="312"/>
      <c r="G13" s="313"/>
      <c r="H13" s="314"/>
      <c r="I13" s="306"/>
      <c r="J13" s="315"/>
      <c r="K13" s="306"/>
      <c r="M13" s="307" t="s">
        <v>584</v>
      </c>
      <c r="O13" s="292"/>
    </row>
    <row r="14" spans="1:80" ht="22.5" x14ac:dyDescent="0.2">
      <c r="A14" s="293">
        <v>3</v>
      </c>
      <c r="B14" s="294" t="s">
        <v>199</v>
      </c>
      <c r="C14" s="295" t="s">
        <v>200</v>
      </c>
      <c r="D14" s="296" t="s">
        <v>201</v>
      </c>
      <c r="E14" s="297">
        <v>10</v>
      </c>
      <c r="F14" s="297">
        <v>0</v>
      </c>
      <c r="G14" s="298">
        <f>E14*F14</f>
        <v>0</v>
      </c>
      <c r="H14" s="299">
        <v>3.6700000000000001E-3</v>
      </c>
      <c r="I14" s="300">
        <f>E14*H14</f>
        <v>3.6700000000000003E-2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x14ac:dyDescent="0.2">
      <c r="A15" s="301"/>
      <c r="B15" s="302"/>
      <c r="C15" s="303" t="s">
        <v>585</v>
      </c>
      <c r="D15" s="304"/>
      <c r="E15" s="304"/>
      <c r="F15" s="304"/>
      <c r="G15" s="305"/>
      <c r="I15" s="306"/>
      <c r="K15" s="306"/>
      <c r="L15" s="307" t="s">
        <v>585</v>
      </c>
      <c r="O15" s="292">
        <v>3</v>
      </c>
    </row>
    <row r="16" spans="1:80" x14ac:dyDescent="0.2">
      <c r="A16" s="301"/>
      <c r="B16" s="308"/>
      <c r="C16" s="309" t="s">
        <v>586</v>
      </c>
      <c r="D16" s="310"/>
      <c r="E16" s="311">
        <v>10</v>
      </c>
      <c r="F16" s="312"/>
      <c r="G16" s="313"/>
      <c r="H16" s="314"/>
      <c r="I16" s="306"/>
      <c r="J16" s="315"/>
      <c r="K16" s="306"/>
      <c r="M16" s="307" t="s">
        <v>586</v>
      </c>
      <c r="O16" s="292"/>
    </row>
    <row r="17" spans="1:80" x14ac:dyDescent="0.2">
      <c r="A17" s="316"/>
      <c r="B17" s="317" t="s">
        <v>101</v>
      </c>
      <c r="C17" s="318" t="s">
        <v>198</v>
      </c>
      <c r="D17" s="319"/>
      <c r="E17" s="320"/>
      <c r="F17" s="321"/>
      <c r="G17" s="322">
        <f>SUM(G11:G16)</f>
        <v>0</v>
      </c>
      <c r="H17" s="323"/>
      <c r="I17" s="324">
        <f>SUM(I11:I16)</f>
        <v>0.46518000000000004</v>
      </c>
      <c r="J17" s="323"/>
      <c r="K17" s="324">
        <f>SUM(K11:K16)</f>
        <v>0</v>
      </c>
      <c r="O17" s="292">
        <v>4</v>
      </c>
      <c r="BA17" s="325">
        <f>SUM(BA11:BA16)</f>
        <v>0</v>
      </c>
      <c r="BB17" s="325">
        <f>SUM(BB11:BB16)</f>
        <v>0</v>
      </c>
      <c r="BC17" s="325">
        <f>SUM(BC11:BC16)</f>
        <v>0</v>
      </c>
      <c r="BD17" s="325">
        <f>SUM(BD11:BD16)</f>
        <v>0</v>
      </c>
      <c r="BE17" s="325">
        <f>SUM(BE11:BE16)</f>
        <v>0</v>
      </c>
    </row>
    <row r="18" spans="1:80" x14ac:dyDescent="0.2">
      <c r="A18" s="282" t="s">
        <v>97</v>
      </c>
      <c r="B18" s="283" t="s">
        <v>415</v>
      </c>
      <c r="C18" s="284" t="s">
        <v>416</v>
      </c>
      <c r="D18" s="285"/>
      <c r="E18" s="286"/>
      <c r="F18" s="286"/>
      <c r="G18" s="287"/>
      <c r="H18" s="288"/>
      <c r="I18" s="289"/>
      <c r="J18" s="290"/>
      <c r="K18" s="291"/>
      <c r="O18" s="292">
        <v>1</v>
      </c>
    </row>
    <row r="19" spans="1:80" x14ac:dyDescent="0.2">
      <c r="A19" s="293">
        <v>4</v>
      </c>
      <c r="B19" s="294" t="s">
        <v>587</v>
      </c>
      <c r="C19" s="295" t="s">
        <v>588</v>
      </c>
      <c r="D19" s="296" t="s">
        <v>188</v>
      </c>
      <c r="E19" s="297">
        <v>40</v>
      </c>
      <c r="F19" s="297">
        <v>0</v>
      </c>
      <c r="G19" s="298">
        <f>E19*F19</f>
        <v>0</v>
      </c>
      <c r="H19" s="299">
        <v>4.8999999999999998E-4</v>
      </c>
      <c r="I19" s="300">
        <f>E19*H19</f>
        <v>1.9599999999999999E-2</v>
      </c>
      <c r="J19" s="299">
        <v>-4.0000000000000001E-3</v>
      </c>
      <c r="K19" s="300">
        <f>E19*J19</f>
        <v>-0.16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 x14ac:dyDescent="0.2">
      <c r="A20" s="301"/>
      <c r="B20" s="302"/>
      <c r="C20" s="303" t="s">
        <v>589</v>
      </c>
      <c r="D20" s="304"/>
      <c r="E20" s="304"/>
      <c r="F20" s="304"/>
      <c r="G20" s="305"/>
      <c r="I20" s="306"/>
      <c r="K20" s="306"/>
      <c r="L20" s="307" t="s">
        <v>589</v>
      </c>
      <c r="O20" s="292">
        <v>3</v>
      </c>
    </row>
    <row r="21" spans="1:80" x14ac:dyDescent="0.2">
      <c r="A21" s="301"/>
      <c r="B21" s="308"/>
      <c r="C21" s="309" t="s">
        <v>590</v>
      </c>
      <c r="D21" s="310"/>
      <c r="E21" s="311">
        <v>40</v>
      </c>
      <c r="F21" s="312"/>
      <c r="G21" s="313"/>
      <c r="H21" s="314"/>
      <c r="I21" s="306"/>
      <c r="J21" s="315"/>
      <c r="K21" s="306"/>
      <c r="M21" s="307">
        <v>40</v>
      </c>
      <c r="O21" s="292"/>
    </row>
    <row r="22" spans="1:80" x14ac:dyDescent="0.2">
      <c r="A22" s="316"/>
      <c r="B22" s="317" t="s">
        <v>101</v>
      </c>
      <c r="C22" s="318" t="s">
        <v>417</v>
      </c>
      <c r="D22" s="319"/>
      <c r="E22" s="320"/>
      <c r="F22" s="321"/>
      <c r="G22" s="322">
        <f>SUM(G18:G21)</f>
        <v>0</v>
      </c>
      <c r="H22" s="323"/>
      <c r="I22" s="324">
        <f>SUM(I18:I21)</f>
        <v>1.9599999999999999E-2</v>
      </c>
      <c r="J22" s="323"/>
      <c r="K22" s="324">
        <f>SUM(K18:K21)</f>
        <v>-0.16</v>
      </c>
      <c r="O22" s="292">
        <v>4</v>
      </c>
      <c r="BA22" s="325">
        <f>SUM(BA18:BA21)</f>
        <v>0</v>
      </c>
      <c r="BB22" s="325">
        <f>SUM(BB18:BB21)</f>
        <v>0</v>
      </c>
      <c r="BC22" s="325">
        <f>SUM(BC18:BC21)</f>
        <v>0</v>
      </c>
      <c r="BD22" s="325">
        <f>SUM(BD18:BD21)</f>
        <v>0</v>
      </c>
      <c r="BE22" s="325">
        <f>SUM(BE18:BE21)</f>
        <v>0</v>
      </c>
    </row>
    <row r="23" spans="1:80" x14ac:dyDescent="0.2">
      <c r="A23" s="282" t="s">
        <v>97</v>
      </c>
      <c r="B23" s="283" t="s">
        <v>435</v>
      </c>
      <c r="C23" s="284" t="s">
        <v>436</v>
      </c>
      <c r="D23" s="285"/>
      <c r="E23" s="286"/>
      <c r="F23" s="286"/>
      <c r="G23" s="287"/>
      <c r="H23" s="288"/>
      <c r="I23" s="289"/>
      <c r="J23" s="290"/>
      <c r="K23" s="291"/>
      <c r="O23" s="292">
        <v>1</v>
      </c>
    </row>
    <row r="24" spans="1:80" x14ac:dyDescent="0.2">
      <c r="A24" s="293">
        <v>5</v>
      </c>
      <c r="B24" s="294" t="s">
        <v>591</v>
      </c>
      <c r="C24" s="295" t="s">
        <v>592</v>
      </c>
      <c r="D24" s="296" t="s">
        <v>440</v>
      </c>
      <c r="E24" s="297">
        <v>0.48577999999999999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/>
      <c r="K24" s="300">
        <f>E24*J24</f>
        <v>0</v>
      </c>
      <c r="O24" s="292">
        <v>2</v>
      </c>
      <c r="AA24" s="261">
        <v>7</v>
      </c>
      <c r="AB24" s="261">
        <v>1</v>
      </c>
      <c r="AC24" s="261">
        <v>2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7</v>
      </c>
      <c r="CB24" s="292">
        <v>1</v>
      </c>
    </row>
    <row r="25" spans="1:80" x14ac:dyDescent="0.2">
      <c r="A25" s="316"/>
      <c r="B25" s="317" t="s">
        <v>101</v>
      </c>
      <c r="C25" s="318" t="s">
        <v>437</v>
      </c>
      <c r="D25" s="319"/>
      <c r="E25" s="320"/>
      <c r="F25" s="321"/>
      <c r="G25" s="322">
        <f>SUM(G23:G24)</f>
        <v>0</v>
      </c>
      <c r="H25" s="323"/>
      <c r="I25" s="324">
        <f>SUM(I23:I24)</f>
        <v>0</v>
      </c>
      <c r="J25" s="323"/>
      <c r="K25" s="324">
        <f>SUM(K23:K24)</f>
        <v>0</v>
      </c>
      <c r="O25" s="292">
        <v>4</v>
      </c>
      <c r="BA25" s="325">
        <f>SUM(BA23:BA24)</f>
        <v>0</v>
      </c>
      <c r="BB25" s="325">
        <f>SUM(BB23:BB24)</f>
        <v>0</v>
      </c>
      <c r="BC25" s="325">
        <f>SUM(BC23:BC24)</f>
        <v>0</v>
      </c>
      <c r="BD25" s="325">
        <f>SUM(BD23:BD24)</f>
        <v>0</v>
      </c>
      <c r="BE25" s="325">
        <f>SUM(BE23:BE24)</f>
        <v>0</v>
      </c>
    </row>
    <row r="26" spans="1:80" x14ac:dyDescent="0.2">
      <c r="A26" s="282" t="s">
        <v>97</v>
      </c>
      <c r="B26" s="283" t="s">
        <v>566</v>
      </c>
      <c r="C26" s="284" t="s">
        <v>567</v>
      </c>
      <c r="D26" s="285"/>
      <c r="E26" s="286"/>
      <c r="F26" s="286"/>
      <c r="G26" s="287"/>
      <c r="H26" s="288"/>
      <c r="I26" s="289"/>
      <c r="J26" s="290"/>
      <c r="K26" s="291"/>
      <c r="O26" s="292">
        <v>1</v>
      </c>
    </row>
    <row r="27" spans="1:80" ht="22.5" x14ac:dyDescent="0.2">
      <c r="A27" s="293">
        <v>6</v>
      </c>
      <c r="B27" s="294" t="s">
        <v>593</v>
      </c>
      <c r="C27" s="295" t="s">
        <v>594</v>
      </c>
      <c r="D27" s="296" t="s">
        <v>188</v>
      </c>
      <c r="E27" s="297">
        <v>40</v>
      </c>
      <c r="F27" s="297">
        <v>0</v>
      </c>
      <c r="G27" s="298">
        <f>E27*F27</f>
        <v>0</v>
      </c>
      <c r="H27" s="299">
        <v>4.0000000000000003E-5</v>
      </c>
      <c r="I27" s="300">
        <f>E27*H27</f>
        <v>1.6000000000000001E-3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9</v>
      </c>
      <c r="AC27" s="261">
        <v>9</v>
      </c>
      <c r="AZ27" s="261">
        <v>4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9</v>
      </c>
    </row>
    <row r="28" spans="1:80" x14ac:dyDescent="0.2">
      <c r="A28" s="301"/>
      <c r="B28" s="302"/>
      <c r="C28" s="303" t="s">
        <v>595</v>
      </c>
      <c r="D28" s="304"/>
      <c r="E28" s="304"/>
      <c r="F28" s="304"/>
      <c r="G28" s="305"/>
      <c r="I28" s="306"/>
      <c r="K28" s="306"/>
      <c r="L28" s="307" t="s">
        <v>595</v>
      </c>
      <c r="O28" s="292">
        <v>3</v>
      </c>
    </row>
    <row r="29" spans="1:80" x14ac:dyDescent="0.2">
      <c r="A29" s="301"/>
      <c r="B29" s="308"/>
      <c r="C29" s="309" t="s">
        <v>590</v>
      </c>
      <c r="D29" s="310"/>
      <c r="E29" s="311">
        <v>40</v>
      </c>
      <c r="F29" s="312"/>
      <c r="G29" s="313"/>
      <c r="H29" s="314"/>
      <c r="I29" s="306"/>
      <c r="J29" s="315"/>
      <c r="K29" s="306"/>
      <c r="M29" s="307">
        <v>40</v>
      </c>
      <c r="O29" s="292"/>
    </row>
    <row r="30" spans="1:80" x14ac:dyDescent="0.2">
      <c r="A30" s="316"/>
      <c r="B30" s="317" t="s">
        <v>101</v>
      </c>
      <c r="C30" s="318" t="s">
        <v>568</v>
      </c>
      <c r="D30" s="319"/>
      <c r="E30" s="320"/>
      <c r="F30" s="321"/>
      <c r="G30" s="322">
        <f>SUM(G26:G29)</f>
        <v>0</v>
      </c>
      <c r="H30" s="323"/>
      <c r="I30" s="324">
        <f>SUM(I26:I29)</f>
        <v>1.6000000000000001E-3</v>
      </c>
      <c r="J30" s="323"/>
      <c r="K30" s="324">
        <f>SUM(K26:K29)</f>
        <v>0</v>
      </c>
      <c r="O30" s="292">
        <v>4</v>
      </c>
      <c r="BA30" s="325">
        <f>SUM(BA26:BA29)</f>
        <v>0</v>
      </c>
      <c r="BB30" s="325">
        <f>SUM(BB26:BB29)</f>
        <v>0</v>
      </c>
      <c r="BC30" s="325">
        <f>SUM(BC26:BC29)</f>
        <v>0</v>
      </c>
      <c r="BD30" s="325">
        <f>SUM(BD26:BD29)</f>
        <v>0</v>
      </c>
      <c r="BE30" s="325">
        <f>SUM(BE26:BE29)</f>
        <v>0</v>
      </c>
    </row>
    <row r="31" spans="1:80" x14ac:dyDescent="0.2">
      <c r="A31" s="282" t="s">
        <v>97</v>
      </c>
      <c r="B31" s="283" t="s">
        <v>596</v>
      </c>
      <c r="C31" s="284" t="s">
        <v>597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 x14ac:dyDescent="0.2">
      <c r="A32" s="293">
        <v>7</v>
      </c>
      <c r="B32" s="294" t="s">
        <v>599</v>
      </c>
      <c r="C32" s="295" t="s">
        <v>600</v>
      </c>
      <c r="D32" s="296" t="s">
        <v>172</v>
      </c>
      <c r="E32" s="297">
        <v>1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9</v>
      </c>
      <c r="AC32" s="261">
        <v>9</v>
      </c>
      <c r="AZ32" s="261">
        <v>4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9</v>
      </c>
    </row>
    <row r="33" spans="1:80" x14ac:dyDescent="0.2">
      <c r="A33" s="301"/>
      <c r="B33" s="308"/>
      <c r="C33" s="309" t="s">
        <v>98</v>
      </c>
      <c r="D33" s="310"/>
      <c r="E33" s="311">
        <v>1</v>
      </c>
      <c r="F33" s="312"/>
      <c r="G33" s="313"/>
      <c r="H33" s="314"/>
      <c r="I33" s="306"/>
      <c r="J33" s="315"/>
      <c r="K33" s="306"/>
      <c r="M33" s="307">
        <v>1</v>
      </c>
      <c r="O33" s="292"/>
    </row>
    <row r="34" spans="1:80" x14ac:dyDescent="0.2">
      <c r="A34" s="293">
        <v>8</v>
      </c>
      <c r="B34" s="294" t="s">
        <v>601</v>
      </c>
      <c r="C34" s="295" t="s">
        <v>602</v>
      </c>
      <c r="D34" s="296" t="s">
        <v>100</v>
      </c>
      <c r="E34" s="297">
        <v>1</v>
      </c>
      <c r="F34" s="297">
        <v>0</v>
      </c>
      <c r="G34" s="298">
        <f>E34*F34</f>
        <v>0</v>
      </c>
      <c r="H34" s="299">
        <v>0.01</v>
      </c>
      <c r="I34" s="300">
        <f>E34*H34</f>
        <v>0.01</v>
      </c>
      <c r="J34" s="299">
        <v>-0.01</v>
      </c>
      <c r="K34" s="300">
        <f>E34*J34</f>
        <v>-0.01</v>
      </c>
      <c r="O34" s="292">
        <v>2</v>
      </c>
      <c r="AA34" s="261">
        <v>1</v>
      </c>
      <c r="AB34" s="261">
        <v>0</v>
      </c>
      <c r="AC34" s="261">
        <v>0</v>
      </c>
      <c r="AZ34" s="261">
        <v>4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0</v>
      </c>
    </row>
    <row r="35" spans="1:80" x14ac:dyDescent="0.2">
      <c r="A35" s="301"/>
      <c r="B35" s="302"/>
      <c r="C35" s="303"/>
      <c r="D35" s="304"/>
      <c r="E35" s="304"/>
      <c r="F35" s="304"/>
      <c r="G35" s="305"/>
      <c r="I35" s="306"/>
      <c r="K35" s="306"/>
      <c r="L35" s="307"/>
      <c r="O35" s="292">
        <v>3</v>
      </c>
    </row>
    <row r="36" spans="1:80" x14ac:dyDescent="0.2">
      <c r="A36" s="301"/>
      <c r="B36" s="308"/>
      <c r="C36" s="309" t="s">
        <v>98</v>
      </c>
      <c r="D36" s="310"/>
      <c r="E36" s="311">
        <v>1</v>
      </c>
      <c r="F36" s="312"/>
      <c r="G36" s="313"/>
      <c r="H36" s="314"/>
      <c r="I36" s="306"/>
      <c r="J36" s="315"/>
      <c r="K36" s="306"/>
      <c r="M36" s="307">
        <v>1</v>
      </c>
      <c r="O36" s="292"/>
    </row>
    <row r="37" spans="1:80" x14ac:dyDescent="0.2">
      <c r="A37" s="293">
        <v>9</v>
      </c>
      <c r="B37" s="294" t="s">
        <v>603</v>
      </c>
      <c r="C37" s="295" t="s">
        <v>604</v>
      </c>
      <c r="D37" s="296" t="s">
        <v>114</v>
      </c>
      <c r="E37" s="297">
        <v>1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0</v>
      </c>
      <c r="AC37" s="261">
        <v>0</v>
      </c>
      <c r="AZ37" s="261">
        <v>4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0</v>
      </c>
    </row>
    <row r="38" spans="1:80" x14ac:dyDescent="0.2">
      <c r="A38" s="301"/>
      <c r="B38" s="302"/>
      <c r="C38" s="303" t="s">
        <v>605</v>
      </c>
      <c r="D38" s="304"/>
      <c r="E38" s="304"/>
      <c r="F38" s="304"/>
      <c r="G38" s="305"/>
      <c r="I38" s="306"/>
      <c r="K38" s="306"/>
      <c r="L38" s="307" t="s">
        <v>605</v>
      </c>
      <c r="O38" s="292">
        <v>3</v>
      </c>
    </row>
    <row r="39" spans="1:80" x14ac:dyDescent="0.2">
      <c r="A39" s="301"/>
      <c r="B39" s="302"/>
      <c r="C39" s="303"/>
      <c r="D39" s="304"/>
      <c r="E39" s="304"/>
      <c r="F39" s="304"/>
      <c r="G39" s="305"/>
      <c r="I39" s="306"/>
      <c r="K39" s="306"/>
      <c r="L39" s="307"/>
      <c r="O39" s="292">
        <v>3</v>
      </c>
    </row>
    <row r="40" spans="1:80" x14ac:dyDescent="0.2">
      <c r="A40" s="301"/>
      <c r="B40" s="308"/>
      <c r="C40" s="309" t="s">
        <v>98</v>
      </c>
      <c r="D40" s="310"/>
      <c r="E40" s="311">
        <v>1</v>
      </c>
      <c r="F40" s="312"/>
      <c r="G40" s="313"/>
      <c r="H40" s="314"/>
      <c r="I40" s="306"/>
      <c r="J40" s="315"/>
      <c r="K40" s="306"/>
      <c r="M40" s="307">
        <v>1</v>
      </c>
      <c r="O40" s="292"/>
    </row>
    <row r="41" spans="1:80" x14ac:dyDescent="0.2">
      <c r="A41" s="293">
        <v>10</v>
      </c>
      <c r="B41" s="294" t="s">
        <v>606</v>
      </c>
      <c r="C41" s="295" t="s">
        <v>607</v>
      </c>
      <c r="D41" s="296" t="s">
        <v>100</v>
      </c>
      <c r="E41" s="297">
        <v>1</v>
      </c>
      <c r="F41" s="297">
        <v>0</v>
      </c>
      <c r="G41" s="298">
        <f>E41*F41</f>
        <v>0</v>
      </c>
      <c r="H41" s="299">
        <v>0</v>
      </c>
      <c r="I41" s="300">
        <f>E41*H41</f>
        <v>0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0</v>
      </c>
      <c r="AC41" s="261">
        <v>0</v>
      </c>
      <c r="AZ41" s="261">
        <v>4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0</v>
      </c>
    </row>
    <row r="42" spans="1:80" x14ac:dyDescent="0.2">
      <c r="A42" s="301"/>
      <c r="B42" s="302"/>
      <c r="C42" s="303" t="s">
        <v>608</v>
      </c>
      <c r="D42" s="304"/>
      <c r="E42" s="304"/>
      <c r="F42" s="304"/>
      <c r="G42" s="305"/>
      <c r="I42" s="306"/>
      <c r="K42" s="306"/>
      <c r="L42" s="307" t="s">
        <v>608</v>
      </c>
      <c r="O42" s="292">
        <v>3</v>
      </c>
    </row>
    <row r="43" spans="1:80" x14ac:dyDescent="0.2">
      <c r="A43" s="301"/>
      <c r="B43" s="302"/>
      <c r="C43" s="303"/>
      <c r="D43" s="304"/>
      <c r="E43" s="304"/>
      <c r="F43" s="304"/>
      <c r="G43" s="305"/>
      <c r="I43" s="306"/>
      <c r="K43" s="306"/>
      <c r="L43" s="307"/>
      <c r="O43" s="292">
        <v>3</v>
      </c>
    </row>
    <row r="44" spans="1:80" x14ac:dyDescent="0.2">
      <c r="A44" s="301"/>
      <c r="B44" s="302"/>
      <c r="C44" s="303" t="s">
        <v>609</v>
      </c>
      <c r="D44" s="304"/>
      <c r="E44" s="304"/>
      <c r="F44" s="304"/>
      <c r="G44" s="305"/>
      <c r="I44" s="306"/>
      <c r="K44" s="306"/>
      <c r="L44" s="307" t="s">
        <v>609</v>
      </c>
      <c r="O44" s="292">
        <v>3</v>
      </c>
    </row>
    <row r="45" spans="1:80" x14ac:dyDescent="0.2">
      <c r="A45" s="301"/>
      <c r="B45" s="308"/>
      <c r="C45" s="309" t="s">
        <v>98</v>
      </c>
      <c r="D45" s="310"/>
      <c r="E45" s="311">
        <v>1</v>
      </c>
      <c r="F45" s="312"/>
      <c r="G45" s="313"/>
      <c r="H45" s="314"/>
      <c r="I45" s="306"/>
      <c r="J45" s="315"/>
      <c r="K45" s="306"/>
      <c r="M45" s="307">
        <v>1</v>
      </c>
      <c r="O45" s="292"/>
    </row>
    <row r="46" spans="1:80" x14ac:dyDescent="0.2">
      <c r="A46" s="316"/>
      <c r="B46" s="317" t="s">
        <v>101</v>
      </c>
      <c r="C46" s="318" t="s">
        <v>598</v>
      </c>
      <c r="D46" s="319"/>
      <c r="E46" s="320"/>
      <c r="F46" s="321"/>
      <c r="G46" s="322">
        <f>SUM(G31:G45)</f>
        <v>0</v>
      </c>
      <c r="H46" s="323"/>
      <c r="I46" s="324">
        <f>SUM(I31:I45)</f>
        <v>0.01</v>
      </c>
      <c r="J46" s="323"/>
      <c r="K46" s="324">
        <f>SUM(K31:K45)</f>
        <v>-0.01</v>
      </c>
      <c r="O46" s="292">
        <v>4</v>
      </c>
      <c r="BA46" s="325">
        <f>SUM(BA31:BA45)</f>
        <v>0</v>
      </c>
      <c r="BB46" s="325">
        <f>SUM(BB31:BB45)</f>
        <v>0</v>
      </c>
      <c r="BC46" s="325">
        <f>SUM(BC31:BC45)</f>
        <v>0</v>
      </c>
      <c r="BD46" s="325">
        <f>SUM(BD31:BD45)</f>
        <v>0</v>
      </c>
      <c r="BE46" s="325">
        <f>SUM(BE31:BE45)</f>
        <v>0</v>
      </c>
    </row>
    <row r="47" spans="1:80" x14ac:dyDescent="0.2">
      <c r="A47" s="282" t="s">
        <v>97</v>
      </c>
      <c r="B47" s="283" t="s">
        <v>542</v>
      </c>
      <c r="C47" s="284" t="s">
        <v>543</v>
      </c>
      <c r="D47" s="285"/>
      <c r="E47" s="286"/>
      <c r="F47" s="286"/>
      <c r="G47" s="287"/>
      <c r="H47" s="288"/>
      <c r="I47" s="289"/>
      <c r="J47" s="290"/>
      <c r="K47" s="291"/>
      <c r="O47" s="292">
        <v>1</v>
      </c>
    </row>
    <row r="48" spans="1:80" x14ac:dyDescent="0.2">
      <c r="A48" s="293">
        <v>11</v>
      </c>
      <c r="B48" s="294" t="s">
        <v>550</v>
      </c>
      <c r="C48" s="295" t="s">
        <v>551</v>
      </c>
      <c r="D48" s="296" t="s">
        <v>440</v>
      </c>
      <c r="E48" s="297">
        <v>0.17100000000000001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/>
      <c r="K48" s="300">
        <f>E48*J48</f>
        <v>0</v>
      </c>
      <c r="O48" s="292">
        <v>2</v>
      </c>
      <c r="AA48" s="261">
        <v>8</v>
      </c>
      <c r="AB48" s="261">
        <v>0</v>
      </c>
      <c r="AC48" s="261">
        <v>3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8</v>
      </c>
      <c r="CB48" s="292">
        <v>0</v>
      </c>
    </row>
    <row r="49" spans="1:80" x14ac:dyDescent="0.2">
      <c r="A49" s="293">
        <v>12</v>
      </c>
      <c r="B49" s="294" t="s">
        <v>552</v>
      </c>
      <c r="C49" s="295" t="s">
        <v>553</v>
      </c>
      <c r="D49" s="296" t="s">
        <v>440</v>
      </c>
      <c r="E49" s="297">
        <v>1.71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/>
      <c r="K49" s="300">
        <f>E49*J49</f>
        <v>0</v>
      </c>
      <c r="O49" s="292">
        <v>2</v>
      </c>
      <c r="AA49" s="261">
        <v>8</v>
      </c>
      <c r="AB49" s="261">
        <v>0</v>
      </c>
      <c r="AC49" s="261">
        <v>3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8</v>
      </c>
      <c r="CB49" s="292">
        <v>0</v>
      </c>
    </row>
    <row r="50" spans="1:80" x14ac:dyDescent="0.2">
      <c r="A50" s="293">
        <v>13</v>
      </c>
      <c r="B50" s="294" t="s">
        <v>554</v>
      </c>
      <c r="C50" s="295" t="s">
        <v>555</v>
      </c>
      <c r="D50" s="296" t="s">
        <v>440</v>
      </c>
      <c r="E50" s="297">
        <v>0.17100000000000001</v>
      </c>
      <c r="F50" s="297">
        <v>0</v>
      </c>
      <c r="G50" s="298">
        <f>E50*F50</f>
        <v>0</v>
      </c>
      <c r="H50" s="299">
        <v>0</v>
      </c>
      <c r="I50" s="300">
        <f>E50*H50</f>
        <v>0</v>
      </c>
      <c r="J50" s="299"/>
      <c r="K50" s="300">
        <f>E50*J50</f>
        <v>0</v>
      </c>
      <c r="O50" s="292">
        <v>2</v>
      </c>
      <c r="AA50" s="261">
        <v>8</v>
      </c>
      <c r="AB50" s="261">
        <v>0</v>
      </c>
      <c r="AC50" s="261">
        <v>3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8</v>
      </c>
      <c r="CB50" s="292">
        <v>0</v>
      </c>
    </row>
    <row r="51" spans="1:80" x14ac:dyDescent="0.2">
      <c r="A51" s="293">
        <v>14</v>
      </c>
      <c r="B51" s="294" t="s">
        <v>556</v>
      </c>
      <c r="C51" s="295" t="s">
        <v>557</v>
      </c>
      <c r="D51" s="296" t="s">
        <v>440</v>
      </c>
      <c r="E51" s="297">
        <v>0.34200000000000003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/>
      <c r="K51" s="300">
        <f>E51*J51</f>
        <v>0</v>
      </c>
      <c r="O51" s="292">
        <v>2</v>
      </c>
      <c r="AA51" s="261">
        <v>8</v>
      </c>
      <c r="AB51" s="261">
        <v>0</v>
      </c>
      <c r="AC51" s="261">
        <v>3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8</v>
      </c>
      <c r="CB51" s="292">
        <v>0</v>
      </c>
    </row>
    <row r="52" spans="1:80" x14ac:dyDescent="0.2">
      <c r="A52" s="293">
        <v>15</v>
      </c>
      <c r="B52" s="294" t="s">
        <v>558</v>
      </c>
      <c r="C52" s="295" t="s">
        <v>559</v>
      </c>
      <c r="D52" s="296" t="s">
        <v>440</v>
      </c>
      <c r="E52" s="297">
        <v>0.17100000000000001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/>
      <c r="K52" s="300">
        <f>E52*J52</f>
        <v>0</v>
      </c>
      <c r="O52" s="292">
        <v>2</v>
      </c>
      <c r="AA52" s="261">
        <v>8</v>
      </c>
      <c r="AB52" s="261">
        <v>0</v>
      </c>
      <c r="AC52" s="261">
        <v>3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8</v>
      </c>
      <c r="CB52" s="292">
        <v>0</v>
      </c>
    </row>
    <row r="53" spans="1:80" x14ac:dyDescent="0.2">
      <c r="A53" s="293">
        <v>16</v>
      </c>
      <c r="B53" s="294" t="s">
        <v>610</v>
      </c>
      <c r="C53" s="295" t="s">
        <v>611</v>
      </c>
      <c r="D53" s="296" t="s">
        <v>440</v>
      </c>
      <c r="E53" s="297">
        <v>0.17100000000000001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/>
      <c r="K53" s="300">
        <f>E53*J53</f>
        <v>0</v>
      </c>
      <c r="O53" s="292">
        <v>2</v>
      </c>
      <c r="AA53" s="261">
        <v>8</v>
      </c>
      <c r="AB53" s="261">
        <v>0</v>
      </c>
      <c r="AC53" s="261">
        <v>3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8</v>
      </c>
      <c r="CB53" s="292">
        <v>0</v>
      </c>
    </row>
    <row r="54" spans="1:80" x14ac:dyDescent="0.2">
      <c r="A54" s="301"/>
      <c r="B54" s="302"/>
      <c r="C54" s="303" t="s">
        <v>562</v>
      </c>
      <c r="D54" s="304"/>
      <c r="E54" s="304"/>
      <c r="F54" s="304"/>
      <c r="G54" s="305"/>
      <c r="I54" s="306"/>
      <c r="K54" s="306"/>
      <c r="L54" s="307" t="s">
        <v>562</v>
      </c>
      <c r="O54" s="292">
        <v>3</v>
      </c>
    </row>
    <row r="55" spans="1:80" x14ac:dyDescent="0.2">
      <c r="A55" s="316"/>
      <c r="B55" s="317" t="s">
        <v>101</v>
      </c>
      <c r="C55" s="318" t="s">
        <v>544</v>
      </c>
      <c r="D55" s="319"/>
      <c r="E55" s="320"/>
      <c r="F55" s="321"/>
      <c r="G55" s="322">
        <f>SUM(G47:G54)</f>
        <v>0</v>
      </c>
      <c r="H55" s="323"/>
      <c r="I55" s="324">
        <f>SUM(I47:I54)</f>
        <v>0</v>
      </c>
      <c r="J55" s="323"/>
      <c r="K55" s="324">
        <f>SUM(K47:K54)</f>
        <v>0</v>
      </c>
      <c r="O55" s="292">
        <v>4</v>
      </c>
      <c r="BA55" s="325">
        <f>SUM(BA47:BA54)</f>
        <v>0</v>
      </c>
      <c r="BB55" s="325">
        <f>SUM(BB47:BB54)</f>
        <v>0</v>
      </c>
      <c r="BC55" s="325">
        <f>SUM(BC47:BC54)</f>
        <v>0</v>
      </c>
      <c r="BD55" s="325">
        <f>SUM(BD47:BD54)</f>
        <v>0</v>
      </c>
      <c r="BE55" s="325">
        <f>SUM(BE47:BE54)</f>
        <v>0</v>
      </c>
    </row>
    <row r="56" spans="1:80" x14ac:dyDescent="0.2">
      <c r="E56" s="261"/>
    </row>
    <row r="57" spans="1:80" x14ac:dyDescent="0.2">
      <c r="E57" s="261"/>
    </row>
    <row r="58" spans="1:80" x14ac:dyDescent="0.2">
      <c r="E58" s="261"/>
    </row>
    <row r="59" spans="1:80" x14ac:dyDescent="0.2">
      <c r="E59" s="261"/>
    </row>
    <row r="60" spans="1:80" x14ac:dyDescent="0.2">
      <c r="E60" s="261"/>
    </row>
    <row r="61" spans="1:80" x14ac:dyDescent="0.2">
      <c r="E61" s="261"/>
    </row>
    <row r="62" spans="1:80" x14ac:dyDescent="0.2">
      <c r="E62" s="261"/>
    </row>
    <row r="63" spans="1:80" x14ac:dyDescent="0.2">
      <c r="E63" s="261"/>
    </row>
    <row r="64" spans="1:80" x14ac:dyDescent="0.2">
      <c r="E64" s="261"/>
    </row>
    <row r="65" spans="1:7" x14ac:dyDescent="0.2">
      <c r="E65" s="261"/>
    </row>
    <row r="66" spans="1:7" x14ac:dyDescent="0.2">
      <c r="E66" s="261"/>
    </row>
    <row r="67" spans="1:7" x14ac:dyDescent="0.2">
      <c r="E67" s="261"/>
    </row>
    <row r="68" spans="1:7" x14ac:dyDescent="0.2">
      <c r="E68" s="261"/>
    </row>
    <row r="69" spans="1:7" x14ac:dyDescent="0.2">
      <c r="E69" s="261"/>
    </row>
    <row r="70" spans="1:7" x14ac:dyDescent="0.2">
      <c r="E70" s="261"/>
    </row>
    <row r="71" spans="1:7" x14ac:dyDescent="0.2">
      <c r="E71" s="261"/>
    </row>
    <row r="72" spans="1:7" x14ac:dyDescent="0.2">
      <c r="E72" s="261"/>
    </row>
    <row r="73" spans="1:7" x14ac:dyDescent="0.2">
      <c r="E73" s="261"/>
    </row>
    <row r="74" spans="1:7" x14ac:dyDescent="0.2">
      <c r="E74" s="261"/>
    </row>
    <row r="75" spans="1:7" x14ac:dyDescent="0.2">
      <c r="E75" s="261"/>
    </row>
    <row r="76" spans="1:7" x14ac:dyDescent="0.2">
      <c r="E76" s="261"/>
    </row>
    <row r="77" spans="1:7" x14ac:dyDescent="0.2">
      <c r="E77" s="261"/>
    </row>
    <row r="78" spans="1:7" x14ac:dyDescent="0.2">
      <c r="E78" s="261"/>
    </row>
    <row r="79" spans="1:7" x14ac:dyDescent="0.2">
      <c r="A79" s="315"/>
      <c r="B79" s="315"/>
      <c r="C79" s="315"/>
      <c r="D79" s="315"/>
      <c r="E79" s="315"/>
      <c r="F79" s="315"/>
      <c r="G79" s="315"/>
    </row>
    <row r="80" spans="1:7" x14ac:dyDescent="0.2">
      <c r="A80" s="315"/>
      <c r="B80" s="315"/>
      <c r="C80" s="315"/>
      <c r="D80" s="315"/>
      <c r="E80" s="315"/>
      <c r="F80" s="315"/>
      <c r="G80" s="315"/>
    </row>
    <row r="81" spans="1:7" x14ac:dyDescent="0.2">
      <c r="A81" s="315"/>
      <c r="B81" s="315"/>
      <c r="C81" s="315"/>
      <c r="D81" s="315"/>
      <c r="E81" s="315"/>
      <c r="F81" s="315"/>
      <c r="G81" s="315"/>
    </row>
    <row r="82" spans="1:7" x14ac:dyDescent="0.2">
      <c r="A82" s="315"/>
      <c r="B82" s="315"/>
      <c r="C82" s="315"/>
      <c r="D82" s="315"/>
      <c r="E82" s="315"/>
      <c r="F82" s="315"/>
      <c r="G82" s="315"/>
    </row>
    <row r="83" spans="1:7" x14ac:dyDescent="0.2">
      <c r="E83" s="261"/>
    </row>
    <row r="84" spans="1:7" x14ac:dyDescent="0.2">
      <c r="E84" s="261"/>
    </row>
    <row r="85" spans="1:7" x14ac:dyDescent="0.2">
      <c r="E85" s="261"/>
    </row>
    <row r="86" spans="1:7" x14ac:dyDescent="0.2">
      <c r="E86" s="261"/>
    </row>
    <row r="87" spans="1:7" x14ac:dyDescent="0.2">
      <c r="E87" s="261"/>
    </row>
    <row r="88" spans="1:7" x14ac:dyDescent="0.2">
      <c r="E88" s="261"/>
    </row>
    <row r="89" spans="1:7" x14ac:dyDescent="0.2">
      <c r="E89" s="261"/>
    </row>
    <row r="90" spans="1:7" x14ac:dyDescent="0.2">
      <c r="E90" s="261"/>
    </row>
    <row r="91" spans="1:7" x14ac:dyDescent="0.2">
      <c r="E91" s="261"/>
    </row>
    <row r="92" spans="1:7" x14ac:dyDescent="0.2">
      <c r="E92" s="261"/>
    </row>
    <row r="93" spans="1:7" x14ac:dyDescent="0.2">
      <c r="E93" s="261"/>
    </row>
    <row r="94" spans="1:7" x14ac:dyDescent="0.2">
      <c r="E94" s="261"/>
    </row>
    <row r="95" spans="1:7" x14ac:dyDescent="0.2">
      <c r="E95" s="261"/>
    </row>
    <row r="96" spans="1:7" x14ac:dyDescent="0.2">
      <c r="E96" s="261"/>
    </row>
    <row r="97" spans="5:5" x14ac:dyDescent="0.2">
      <c r="E97" s="261"/>
    </row>
    <row r="98" spans="5:5" x14ac:dyDescent="0.2">
      <c r="E98" s="261"/>
    </row>
    <row r="99" spans="5:5" x14ac:dyDescent="0.2">
      <c r="E99" s="261"/>
    </row>
    <row r="100" spans="5:5" x14ac:dyDescent="0.2">
      <c r="E100" s="261"/>
    </row>
    <row r="101" spans="5:5" x14ac:dyDescent="0.2">
      <c r="E101" s="261"/>
    </row>
    <row r="102" spans="5:5" x14ac:dyDescent="0.2">
      <c r="E102" s="261"/>
    </row>
    <row r="103" spans="5:5" x14ac:dyDescent="0.2">
      <c r="E103" s="261"/>
    </row>
    <row r="104" spans="5:5" x14ac:dyDescent="0.2">
      <c r="E104" s="261"/>
    </row>
    <row r="105" spans="5:5" x14ac:dyDescent="0.2">
      <c r="E105" s="261"/>
    </row>
    <row r="106" spans="5:5" x14ac:dyDescent="0.2">
      <c r="E106" s="261"/>
    </row>
    <row r="107" spans="5:5" x14ac:dyDescent="0.2">
      <c r="E107" s="261"/>
    </row>
    <row r="108" spans="5:5" x14ac:dyDescent="0.2">
      <c r="E108" s="261"/>
    </row>
    <row r="109" spans="5:5" x14ac:dyDescent="0.2">
      <c r="E109" s="261"/>
    </row>
    <row r="110" spans="5:5" x14ac:dyDescent="0.2">
      <c r="E110" s="261"/>
    </row>
    <row r="111" spans="5:5" x14ac:dyDescent="0.2">
      <c r="E111" s="261"/>
    </row>
    <row r="112" spans="5:5" x14ac:dyDescent="0.2">
      <c r="E112" s="261"/>
    </row>
    <row r="113" spans="1:7" x14ac:dyDescent="0.2">
      <c r="E113" s="261"/>
    </row>
    <row r="114" spans="1:7" x14ac:dyDescent="0.2">
      <c r="A114" s="326"/>
      <c r="B114" s="326"/>
    </row>
    <row r="115" spans="1:7" x14ac:dyDescent="0.2">
      <c r="A115" s="315"/>
      <c r="B115" s="315"/>
      <c r="C115" s="327"/>
      <c r="D115" s="327"/>
      <c r="E115" s="328"/>
      <c r="F115" s="327"/>
      <c r="G115" s="329"/>
    </row>
    <row r="116" spans="1:7" x14ac:dyDescent="0.2">
      <c r="A116" s="330"/>
      <c r="B116" s="330"/>
      <c r="C116" s="315"/>
      <c r="D116" s="315"/>
      <c r="E116" s="331"/>
      <c r="F116" s="315"/>
      <c r="G116" s="315"/>
    </row>
    <row r="117" spans="1:7" x14ac:dyDescent="0.2">
      <c r="A117" s="315"/>
      <c r="B117" s="315"/>
      <c r="C117" s="315"/>
      <c r="D117" s="315"/>
      <c r="E117" s="331"/>
      <c r="F117" s="315"/>
      <c r="G117" s="315"/>
    </row>
    <row r="118" spans="1:7" x14ac:dyDescent="0.2">
      <c r="A118" s="315"/>
      <c r="B118" s="315"/>
      <c r="C118" s="315"/>
      <c r="D118" s="315"/>
      <c r="E118" s="331"/>
      <c r="F118" s="315"/>
      <c r="G118" s="315"/>
    </row>
    <row r="119" spans="1:7" x14ac:dyDescent="0.2">
      <c r="A119" s="315"/>
      <c r="B119" s="315"/>
      <c r="C119" s="315"/>
      <c r="D119" s="315"/>
      <c r="E119" s="331"/>
      <c r="F119" s="315"/>
      <c r="G119" s="315"/>
    </row>
    <row r="120" spans="1:7" x14ac:dyDescent="0.2">
      <c r="A120" s="315"/>
      <c r="B120" s="315"/>
      <c r="C120" s="315"/>
      <c r="D120" s="315"/>
      <c r="E120" s="331"/>
      <c r="F120" s="315"/>
      <c r="G120" s="315"/>
    </row>
    <row r="121" spans="1:7" x14ac:dyDescent="0.2">
      <c r="A121" s="315"/>
      <c r="B121" s="315"/>
      <c r="C121" s="315"/>
      <c r="D121" s="315"/>
      <c r="E121" s="331"/>
      <c r="F121" s="315"/>
      <c r="G121" s="315"/>
    </row>
    <row r="122" spans="1:7" x14ac:dyDescent="0.2">
      <c r="A122" s="315"/>
      <c r="B122" s="315"/>
      <c r="C122" s="315"/>
      <c r="D122" s="315"/>
      <c r="E122" s="331"/>
      <c r="F122" s="315"/>
      <c r="G122" s="315"/>
    </row>
    <row r="123" spans="1:7" x14ac:dyDescent="0.2">
      <c r="A123" s="315"/>
      <c r="B123" s="315"/>
      <c r="C123" s="315"/>
      <c r="D123" s="315"/>
      <c r="E123" s="331"/>
      <c r="F123" s="315"/>
      <c r="G123" s="315"/>
    </row>
    <row r="124" spans="1:7" x14ac:dyDescent="0.2">
      <c r="A124" s="315"/>
      <c r="B124" s="315"/>
      <c r="C124" s="315"/>
      <c r="D124" s="315"/>
      <c r="E124" s="331"/>
      <c r="F124" s="315"/>
      <c r="G124" s="315"/>
    </row>
    <row r="125" spans="1:7" x14ac:dyDescent="0.2">
      <c r="A125" s="315"/>
      <c r="B125" s="315"/>
      <c r="C125" s="315"/>
      <c r="D125" s="315"/>
      <c r="E125" s="331"/>
      <c r="F125" s="315"/>
      <c r="G125" s="315"/>
    </row>
    <row r="126" spans="1:7" x14ac:dyDescent="0.2">
      <c r="A126" s="315"/>
      <c r="B126" s="315"/>
      <c r="C126" s="315"/>
      <c r="D126" s="315"/>
      <c r="E126" s="331"/>
      <c r="F126" s="315"/>
      <c r="G126" s="315"/>
    </row>
    <row r="127" spans="1:7" x14ac:dyDescent="0.2">
      <c r="A127" s="315"/>
      <c r="B127" s="315"/>
      <c r="C127" s="315"/>
      <c r="D127" s="315"/>
      <c r="E127" s="331"/>
      <c r="F127" s="315"/>
      <c r="G127" s="315"/>
    </row>
    <row r="128" spans="1:7" x14ac:dyDescent="0.2">
      <c r="A128" s="315"/>
      <c r="B128" s="315"/>
      <c r="C128" s="315"/>
      <c r="D128" s="315"/>
      <c r="E128" s="331"/>
      <c r="F128" s="315"/>
      <c r="G128" s="315"/>
    </row>
  </sheetData>
  <mergeCells count="23">
    <mergeCell ref="C54:G54"/>
    <mergeCell ref="C40:D40"/>
    <mergeCell ref="C42:G42"/>
    <mergeCell ref="C43:G43"/>
    <mergeCell ref="C44:G44"/>
    <mergeCell ref="C45:D45"/>
    <mergeCell ref="C28:G28"/>
    <mergeCell ref="C29:D29"/>
    <mergeCell ref="C33:D33"/>
    <mergeCell ref="C35:G35"/>
    <mergeCell ref="C36:D36"/>
    <mergeCell ref="C38:G38"/>
    <mergeCell ref="C39:G39"/>
    <mergeCell ref="C20:G20"/>
    <mergeCell ref="C21:D21"/>
    <mergeCell ref="C13:D13"/>
    <mergeCell ref="C15:G15"/>
    <mergeCell ref="C16:D16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613</v>
      </c>
      <c r="D2" s="105" t="s">
        <v>614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06 Rek'!E8</f>
        <v>0</v>
      </c>
      <c r="D15" s="160" t="str">
        <f>'1 06 Rek'!A13</f>
        <v>Ztížené výrobní podmínky</v>
      </c>
      <c r="E15" s="161"/>
      <c r="F15" s="162"/>
      <c r="G15" s="159">
        <f>'1 06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06 Rek'!F8</f>
        <v>0</v>
      </c>
      <c r="D16" s="109" t="str">
        <f>'1 06 Rek'!A14</f>
        <v>Oborová přirážka</v>
      </c>
      <c r="E16" s="163"/>
      <c r="F16" s="164"/>
      <c r="G16" s="159">
        <f>'1 06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06 Rek'!H8</f>
        <v>0</v>
      </c>
      <c r="D17" s="109" t="str">
        <f>'1 06 Rek'!A15</f>
        <v>Přesun stavebních kapacit</v>
      </c>
      <c r="E17" s="163"/>
      <c r="F17" s="164"/>
      <c r="G17" s="159">
        <f>'1 06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06 Rek'!G8</f>
        <v>0</v>
      </c>
      <c r="D18" s="109" t="str">
        <f>'1 06 Rek'!A16</f>
        <v>Mimostaveništní doprava</v>
      </c>
      <c r="E18" s="163"/>
      <c r="F18" s="164"/>
      <c r="G18" s="159">
        <f>'1 06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06 Rek'!A17</f>
        <v>Zařízení staveniště</v>
      </c>
      <c r="E19" s="163"/>
      <c r="F19" s="164"/>
      <c r="G19" s="159">
        <f>'1 06 Rek'!I17</f>
        <v>0</v>
      </c>
    </row>
    <row r="20" spans="1:7" ht="15.95" customHeight="1" x14ac:dyDescent="0.2">
      <c r="A20" s="167"/>
      <c r="B20" s="158"/>
      <c r="C20" s="159"/>
      <c r="D20" s="109" t="str">
        <f>'1 06 Rek'!A18</f>
        <v>Provoz investora</v>
      </c>
      <c r="E20" s="163"/>
      <c r="F20" s="164"/>
      <c r="G20" s="159">
        <f>'1 06 Rek'!I18</f>
        <v>0</v>
      </c>
    </row>
    <row r="21" spans="1:7" ht="15.95" customHeight="1" x14ac:dyDescent="0.2">
      <c r="A21" s="167" t="s">
        <v>29</v>
      </c>
      <c r="B21" s="158"/>
      <c r="C21" s="159">
        <f>'1 06 Rek'!I8</f>
        <v>0</v>
      </c>
      <c r="D21" s="109" t="str">
        <f>'1 06 Rek'!A19</f>
        <v>Kompletační činnost (IČD)</v>
      </c>
      <c r="E21" s="163"/>
      <c r="F21" s="164"/>
      <c r="G21" s="159">
        <f>'1 06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06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613</v>
      </c>
      <c r="I1" s="212"/>
    </row>
    <row r="2" spans="1:57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614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06 Pol'!B7</f>
        <v>783</v>
      </c>
      <c r="B7" s="70" t="str">
        <f>'1 06 Pol'!C7</f>
        <v>Nátěry</v>
      </c>
      <c r="D7" s="230"/>
      <c r="E7" s="333">
        <f>'1 06 Pol'!BA44</f>
        <v>0</v>
      </c>
      <c r="F7" s="334">
        <f>'1 06 Pol'!BB44</f>
        <v>0</v>
      </c>
      <c r="G7" s="334">
        <f>'1 06 Pol'!BC44</f>
        <v>0</v>
      </c>
      <c r="H7" s="334">
        <f>'1 06 Pol'!BD44</f>
        <v>0</v>
      </c>
      <c r="I7" s="335">
        <f>'1 06 Pol'!BE44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136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137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138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139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CB117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06 Rek'!H1</f>
        <v>06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06 Rek'!G2</f>
        <v>Nátěr přesahů střechy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512</v>
      </c>
      <c r="C7" s="284" t="s">
        <v>513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615</v>
      </c>
      <c r="C8" s="295" t="s">
        <v>616</v>
      </c>
      <c r="D8" s="296" t="s">
        <v>201</v>
      </c>
      <c r="E8" s="297">
        <v>285.66500000000002</v>
      </c>
      <c r="F8" s="297">
        <v>0</v>
      </c>
      <c r="G8" s="298">
        <f>E8*F8</f>
        <v>0</v>
      </c>
      <c r="H8" s="299">
        <v>1.0000000000000001E-5</v>
      </c>
      <c r="I8" s="300">
        <f>E8*H8</f>
        <v>2.8566500000000005E-3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0</v>
      </c>
      <c r="AC8" s="261">
        <v>0</v>
      </c>
      <c r="AZ8" s="261">
        <v>2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0</v>
      </c>
    </row>
    <row r="9" spans="1:80" x14ac:dyDescent="0.2">
      <c r="A9" s="301"/>
      <c r="B9" s="302"/>
      <c r="C9" s="303" t="s">
        <v>617</v>
      </c>
      <c r="D9" s="304"/>
      <c r="E9" s="304"/>
      <c r="F9" s="304"/>
      <c r="G9" s="305"/>
      <c r="I9" s="306"/>
      <c r="K9" s="306"/>
      <c r="L9" s="307" t="s">
        <v>617</v>
      </c>
      <c r="O9" s="292">
        <v>3</v>
      </c>
    </row>
    <row r="10" spans="1:80" x14ac:dyDescent="0.2">
      <c r="A10" s="301"/>
      <c r="B10" s="308"/>
      <c r="C10" s="309" t="s">
        <v>618</v>
      </c>
      <c r="D10" s="310"/>
      <c r="E10" s="311">
        <v>36.075000000000003</v>
      </c>
      <c r="F10" s="312"/>
      <c r="G10" s="313"/>
      <c r="H10" s="314"/>
      <c r="I10" s="306"/>
      <c r="J10" s="315"/>
      <c r="K10" s="306"/>
      <c r="M10" s="307" t="s">
        <v>618</v>
      </c>
      <c r="O10" s="292"/>
    </row>
    <row r="11" spans="1:80" x14ac:dyDescent="0.2">
      <c r="A11" s="301"/>
      <c r="B11" s="308"/>
      <c r="C11" s="309" t="s">
        <v>619</v>
      </c>
      <c r="D11" s="310"/>
      <c r="E11" s="311">
        <v>15.08</v>
      </c>
      <c r="F11" s="312"/>
      <c r="G11" s="313"/>
      <c r="H11" s="314"/>
      <c r="I11" s="306"/>
      <c r="J11" s="315"/>
      <c r="K11" s="306"/>
      <c r="M11" s="307" t="s">
        <v>619</v>
      </c>
      <c r="O11" s="292"/>
    </row>
    <row r="12" spans="1:80" x14ac:dyDescent="0.2">
      <c r="A12" s="301"/>
      <c r="B12" s="308"/>
      <c r="C12" s="309" t="s">
        <v>620</v>
      </c>
      <c r="D12" s="310"/>
      <c r="E12" s="311">
        <v>31.135000000000002</v>
      </c>
      <c r="F12" s="312"/>
      <c r="G12" s="313"/>
      <c r="H12" s="314"/>
      <c r="I12" s="306"/>
      <c r="J12" s="315"/>
      <c r="K12" s="306"/>
      <c r="M12" s="307" t="s">
        <v>620</v>
      </c>
      <c r="O12" s="292"/>
    </row>
    <row r="13" spans="1:80" x14ac:dyDescent="0.2">
      <c r="A13" s="301"/>
      <c r="B13" s="308"/>
      <c r="C13" s="309" t="s">
        <v>621</v>
      </c>
      <c r="D13" s="310"/>
      <c r="E13" s="311">
        <v>13</v>
      </c>
      <c r="F13" s="312"/>
      <c r="G13" s="313"/>
      <c r="H13" s="314"/>
      <c r="I13" s="306"/>
      <c r="J13" s="315"/>
      <c r="K13" s="306"/>
      <c r="M13" s="307" t="s">
        <v>621</v>
      </c>
      <c r="O13" s="292"/>
    </row>
    <row r="14" spans="1:80" x14ac:dyDescent="0.2">
      <c r="A14" s="301"/>
      <c r="B14" s="308"/>
      <c r="C14" s="309" t="s">
        <v>622</v>
      </c>
      <c r="D14" s="310"/>
      <c r="E14" s="311">
        <v>67.87</v>
      </c>
      <c r="F14" s="312"/>
      <c r="G14" s="313"/>
      <c r="H14" s="314"/>
      <c r="I14" s="306"/>
      <c r="J14" s="315"/>
      <c r="K14" s="306"/>
      <c r="M14" s="307" t="s">
        <v>622</v>
      </c>
      <c r="O14" s="292"/>
    </row>
    <row r="15" spans="1:80" x14ac:dyDescent="0.2">
      <c r="A15" s="301"/>
      <c r="B15" s="308"/>
      <c r="C15" s="309" t="s">
        <v>623</v>
      </c>
      <c r="D15" s="310"/>
      <c r="E15" s="311">
        <v>29.88</v>
      </c>
      <c r="F15" s="312"/>
      <c r="G15" s="313"/>
      <c r="H15" s="314"/>
      <c r="I15" s="306"/>
      <c r="J15" s="315"/>
      <c r="K15" s="306"/>
      <c r="M15" s="307" t="s">
        <v>623</v>
      </c>
      <c r="O15" s="292"/>
    </row>
    <row r="16" spans="1:80" x14ac:dyDescent="0.2">
      <c r="A16" s="301"/>
      <c r="B16" s="308"/>
      <c r="C16" s="309" t="s">
        <v>624</v>
      </c>
      <c r="D16" s="310"/>
      <c r="E16" s="311">
        <v>31.135000000000002</v>
      </c>
      <c r="F16" s="312"/>
      <c r="G16" s="313"/>
      <c r="H16" s="314"/>
      <c r="I16" s="306"/>
      <c r="J16" s="315"/>
      <c r="K16" s="306"/>
      <c r="M16" s="307" t="s">
        <v>624</v>
      </c>
      <c r="O16" s="292"/>
    </row>
    <row r="17" spans="1:80" x14ac:dyDescent="0.2">
      <c r="A17" s="301"/>
      <c r="B17" s="308"/>
      <c r="C17" s="309" t="s">
        <v>621</v>
      </c>
      <c r="D17" s="310"/>
      <c r="E17" s="311">
        <v>13</v>
      </c>
      <c r="F17" s="312"/>
      <c r="G17" s="313"/>
      <c r="H17" s="314"/>
      <c r="I17" s="306"/>
      <c r="J17" s="315"/>
      <c r="K17" s="306"/>
      <c r="M17" s="307" t="s">
        <v>621</v>
      </c>
      <c r="O17" s="292"/>
    </row>
    <row r="18" spans="1:80" x14ac:dyDescent="0.2">
      <c r="A18" s="301"/>
      <c r="B18" s="308"/>
      <c r="C18" s="309" t="s">
        <v>625</v>
      </c>
      <c r="D18" s="310"/>
      <c r="E18" s="311">
        <v>5.07</v>
      </c>
      <c r="F18" s="312"/>
      <c r="G18" s="313"/>
      <c r="H18" s="314"/>
      <c r="I18" s="306"/>
      <c r="J18" s="315"/>
      <c r="K18" s="306"/>
      <c r="M18" s="307" t="s">
        <v>625</v>
      </c>
      <c r="O18" s="292"/>
    </row>
    <row r="19" spans="1:80" x14ac:dyDescent="0.2">
      <c r="A19" s="301"/>
      <c r="B19" s="308"/>
      <c r="C19" s="309" t="s">
        <v>626</v>
      </c>
      <c r="D19" s="310"/>
      <c r="E19" s="311">
        <v>2.08</v>
      </c>
      <c r="F19" s="312"/>
      <c r="G19" s="313"/>
      <c r="H19" s="314"/>
      <c r="I19" s="306"/>
      <c r="J19" s="315"/>
      <c r="K19" s="306"/>
      <c r="M19" s="307" t="s">
        <v>626</v>
      </c>
      <c r="O19" s="292"/>
    </row>
    <row r="20" spans="1:80" x14ac:dyDescent="0.2">
      <c r="A20" s="301"/>
      <c r="B20" s="308"/>
      <c r="C20" s="309" t="s">
        <v>627</v>
      </c>
      <c r="D20" s="310"/>
      <c r="E20" s="311">
        <v>5.07</v>
      </c>
      <c r="F20" s="312"/>
      <c r="G20" s="313"/>
      <c r="H20" s="314"/>
      <c r="I20" s="306"/>
      <c r="J20" s="315"/>
      <c r="K20" s="306"/>
      <c r="M20" s="307" t="s">
        <v>627</v>
      </c>
      <c r="O20" s="292"/>
    </row>
    <row r="21" spans="1:80" x14ac:dyDescent="0.2">
      <c r="A21" s="301"/>
      <c r="B21" s="308"/>
      <c r="C21" s="309" t="s">
        <v>626</v>
      </c>
      <c r="D21" s="310"/>
      <c r="E21" s="311">
        <v>2.08</v>
      </c>
      <c r="F21" s="312"/>
      <c r="G21" s="313"/>
      <c r="H21" s="314"/>
      <c r="I21" s="306"/>
      <c r="J21" s="315"/>
      <c r="K21" s="306"/>
      <c r="M21" s="307" t="s">
        <v>626</v>
      </c>
      <c r="O21" s="292"/>
    </row>
    <row r="22" spans="1:80" x14ac:dyDescent="0.2">
      <c r="A22" s="301"/>
      <c r="B22" s="308"/>
      <c r="C22" s="309" t="s">
        <v>628</v>
      </c>
      <c r="D22" s="310"/>
      <c r="E22" s="311">
        <v>11.895</v>
      </c>
      <c r="F22" s="312"/>
      <c r="G22" s="313"/>
      <c r="H22" s="314"/>
      <c r="I22" s="306"/>
      <c r="J22" s="315"/>
      <c r="K22" s="306"/>
      <c r="M22" s="307" t="s">
        <v>628</v>
      </c>
      <c r="O22" s="292"/>
    </row>
    <row r="23" spans="1:80" x14ac:dyDescent="0.2">
      <c r="A23" s="301"/>
      <c r="B23" s="308"/>
      <c r="C23" s="309" t="s">
        <v>629</v>
      </c>
      <c r="D23" s="310"/>
      <c r="E23" s="311">
        <v>5.2</v>
      </c>
      <c r="F23" s="312"/>
      <c r="G23" s="313"/>
      <c r="H23" s="314"/>
      <c r="I23" s="306"/>
      <c r="J23" s="315"/>
      <c r="K23" s="306"/>
      <c r="M23" s="307" t="s">
        <v>629</v>
      </c>
      <c r="O23" s="292"/>
    </row>
    <row r="24" spans="1:80" x14ac:dyDescent="0.2">
      <c r="A24" s="301"/>
      <c r="B24" s="308"/>
      <c r="C24" s="309" t="s">
        <v>630</v>
      </c>
      <c r="D24" s="310"/>
      <c r="E24" s="311">
        <v>11.895</v>
      </c>
      <c r="F24" s="312"/>
      <c r="G24" s="313"/>
      <c r="H24" s="314"/>
      <c r="I24" s="306"/>
      <c r="J24" s="315"/>
      <c r="K24" s="306"/>
      <c r="M24" s="307" t="s">
        <v>630</v>
      </c>
      <c r="O24" s="292"/>
    </row>
    <row r="25" spans="1:80" x14ac:dyDescent="0.2">
      <c r="A25" s="301"/>
      <c r="B25" s="308"/>
      <c r="C25" s="309" t="s">
        <v>629</v>
      </c>
      <c r="D25" s="310"/>
      <c r="E25" s="311">
        <v>5.2</v>
      </c>
      <c r="F25" s="312"/>
      <c r="G25" s="313"/>
      <c r="H25" s="314"/>
      <c r="I25" s="306"/>
      <c r="J25" s="315"/>
      <c r="K25" s="306"/>
      <c r="M25" s="307" t="s">
        <v>629</v>
      </c>
      <c r="O25" s="292"/>
    </row>
    <row r="26" spans="1:80" x14ac:dyDescent="0.2">
      <c r="A26" s="293">
        <v>2</v>
      </c>
      <c r="B26" s="294" t="s">
        <v>631</v>
      </c>
      <c r="C26" s="295" t="s">
        <v>632</v>
      </c>
      <c r="D26" s="296" t="s">
        <v>201</v>
      </c>
      <c r="E26" s="297">
        <v>285.66500000000002</v>
      </c>
      <c r="F26" s="297">
        <v>0</v>
      </c>
      <c r="G26" s="298">
        <f>E26*F26</f>
        <v>0</v>
      </c>
      <c r="H26" s="299">
        <v>3.2000000000000003E-4</v>
      </c>
      <c r="I26" s="300">
        <f>E26*H26</f>
        <v>9.1412800000000016E-2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7</v>
      </c>
      <c r="AC26" s="261">
        <v>7</v>
      </c>
      <c r="AZ26" s="261">
        <v>2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7</v>
      </c>
    </row>
    <row r="27" spans="1:80" x14ac:dyDescent="0.2">
      <c r="A27" s="301"/>
      <c r="B27" s="302"/>
      <c r="C27" s="303" t="s">
        <v>633</v>
      </c>
      <c r="D27" s="304"/>
      <c r="E27" s="304"/>
      <c r="F27" s="304"/>
      <c r="G27" s="305"/>
      <c r="I27" s="306"/>
      <c r="K27" s="306"/>
      <c r="L27" s="307" t="s">
        <v>633</v>
      </c>
      <c r="O27" s="292">
        <v>3</v>
      </c>
    </row>
    <row r="28" spans="1:80" x14ac:dyDescent="0.2">
      <c r="A28" s="301"/>
      <c r="B28" s="308"/>
      <c r="C28" s="309" t="s">
        <v>618</v>
      </c>
      <c r="D28" s="310"/>
      <c r="E28" s="311">
        <v>36.075000000000003</v>
      </c>
      <c r="F28" s="312"/>
      <c r="G28" s="313"/>
      <c r="H28" s="314"/>
      <c r="I28" s="306"/>
      <c r="J28" s="315"/>
      <c r="K28" s="306"/>
      <c r="M28" s="307" t="s">
        <v>618</v>
      </c>
      <c r="O28" s="292"/>
    </row>
    <row r="29" spans="1:80" x14ac:dyDescent="0.2">
      <c r="A29" s="301"/>
      <c r="B29" s="308"/>
      <c r="C29" s="309" t="s">
        <v>619</v>
      </c>
      <c r="D29" s="310"/>
      <c r="E29" s="311">
        <v>15.08</v>
      </c>
      <c r="F29" s="312"/>
      <c r="G29" s="313"/>
      <c r="H29" s="314"/>
      <c r="I29" s="306"/>
      <c r="J29" s="315"/>
      <c r="K29" s="306"/>
      <c r="M29" s="307" t="s">
        <v>619</v>
      </c>
      <c r="O29" s="292"/>
    </row>
    <row r="30" spans="1:80" x14ac:dyDescent="0.2">
      <c r="A30" s="301"/>
      <c r="B30" s="308"/>
      <c r="C30" s="309" t="s">
        <v>620</v>
      </c>
      <c r="D30" s="310"/>
      <c r="E30" s="311">
        <v>31.135000000000002</v>
      </c>
      <c r="F30" s="312"/>
      <c r="G30" s="313"/>
      <c r="H30" s="314"/>
      <c r="I30" s="306"/>
      <c r="J30" s="315"/>
      <c r="K30" s="306"/>
      <c r="M30" s="307" t="s">
        <v>620</v>
      </c>
      <c r="O30" s="292"/>
    </row>
    <row r="31" spans="1:80" x14ac:dyDescent="0.2">
      <c r="A31" s="301"/>
      <c r="B31" s="308"/>
      <c r="C31" s="309" t="s">
        <v>621</v>
      </c>
      <c r="D31" s="310"/>
      <c r="E31" s="311">
        <v>13</v>
      </c>
      <c r="F31" s="312"/>
      <c r="G31" s="313"/>
      <c r="H31" s="314"/>
      <c r="I31" s="306"/>
      <c r="J31" s="315"/>
      <c r="K31" s="306"/>
      <c r="M31" s="307" t="s">
        <v>621</v>
      </c>
      <c r="O31" s="292"/>
    </row>
    <row r="32" spans="1:80" x14ac:dyDescent="0.2">
      <c r="A32" s="301"/>
      <c r="B32" s="308"/>
      <c r="C32" s="309" t="s">
        <v>622</v>
      </c>
      <c r="D32" s="310"/>
      <c r="E32" s="311">
        <v>67.87</v>
      </c>
      <c r="F32" s="312"/>
      <c r="G32" s="313"/>
      <c r="H32" s="314"/>
      <c r="I32" s="306"/>
      <c r="J32" s="315"/>
      <c r="K32" s="306"/>
      <c r="M32" s="307" t="s">
        <v>622</v>
      </c>
      <c r="O32" s="292"/>
    </row>
    <row r="33" spans="1:57" x14ac:dyDescent="0.2">
      <c r="A33" s="301"/>
      <c r="B33" s="308"/>
      <c r="C33" s="309" t="s">
        <v>623</v>
      </c>
      <c r="D33" s="310"/>
      <c r="E33" s="311">
        <v>29.88</v>
      </c>
      <c r="F33" s="312"/>
      <c r="G33" s="313"/>
      <c r="H33" s="314"/>
      <c r="I33" s="306"/>
      <c r="J33" s="315"/>
      <c r="K33" s="306"/>
      <c r="M33" s="307" t="s">
        <v>623</v>
      </c>
      <c r="O33" s="292"/>
    </row>
    <row r="34" spans="1:57" x14ac:dyDescent="0.2">
      <c r="A34" s="301"/>
      <c r="B34" s="308"/>
      <c r="C34" s="309" t="s">
        <v>624</v>
      </c>
      <c r="D34" s="310"/>
      <c r="E34" s="311">
        <v>31.135000000000002</v>
      </c>
      <c r="F34" s="312"/>
      <c r="G34" s="313"/>
      <c r="H34" s="314"/>
      <c r="I34" s="306"/>
      <c r="J34" s="315"/>
      <c r="K34" s="306"/>
      <c r="M34" s="307" t="s">
        <v>624</v>
      </c>
      <c r="O34" s="292"/>
    </row>
    <row r="35" spans="1:57" x14ac:dyDescent="0.2">
      <c r="A35" s="301"/>
      <c r="B35" s="308"/>
      <c r="C35" s="309" t="s">
        <v>621</v>
      </c>
      <c r="D35" s="310"/>
      <c r="E35" s="311">
        <v>13</v>
      </c>
      <c r="F35" s="312"/>
      <c r="G35" s="313"/>
      <c r="H35" s="314"/>
      <c r="I35" s="306"/>
      <c r="J35" s="315"/>
      <c r="K35" s="306"/>
      <c r="M35" s="307" t="s">
        <v>621</v>
      </c>
      <c r="O35" s="292"/>
    </row>
    <row r="36" spans="1:57" x14ac:dyDescent="0.2">
      <c r="A36" s="301"/>
      <c r="B36" s="308"/>
      <c r="C36" s="309" t="s">
        <v>625</v>
      </c>
      <c r="D36" s="310"/>
      <c r="E36" s="311">
        <v>5.07</v>
      </c>
      <c r="F36" s="312"/>
      <c r="G36" s="313"/>
      <c r="H36" s="314"/>
      <c r="I36" s="306"/>
      <c r="J36" s="315"/>
      <c r="K36" s="306"/>
      <c r="M36" s="307" t="s">
        <v>625</v>
      </c>
      <c r="O36" s="292"/>
    </row>
    <row r="37" spans="1:57" x14ac:dyDescent="0.2">
      <c r="A37" s="301"/>
      <c r="B37" s="308"/>
      <c r="C37" s="309" t="s">
        <v>626</v>
      </c>
      <c r="D37" s="310"/>
      <c r="E37" s="311">
        <v>2.08</v>
      </c>
      <c r="F37" s="312"/>
      <c r="G37" s="313"/>
      <c r="H37" s="314"/>
      <c r="I37" s="306"/>
      <c r="J37" s="315"/>
      <c r="K37" s="306"/>
      <c r="M37" s="307" t="s">
        <v>626</v>
      </c>
      <c r="O37" s="292"/>
    </row>
    <row r="38" spans="1:57" x14ac:dyDescent="0.2">
      <c r="A38" s="301"/>
      <c r="B38" s="308"/>
      <c r="C38" s="309" t="s">
        <v>627</v>
      </c>
      <c r="D38" s="310"/>
      <c r="E38" s="311">
        <v>5.07</v>
      </c>
      <c r="F38" s="312"/>
      <c r="G38" s="313"/>
      <c r="H38" s="314"/>
      <c r="I38" s="306"/>
      <c r="J38" s="315"/>
      <c r="K38" s="306"/>
      <c r="M38" s="307" t="s">
        <v>627</v>
      </c>
      <c r="O38" s="292"/>
    </row>
    <row r="39" spans="1:57" x14ac:dyDescent="0.2">
      <c r="A39" s="301"/>
      <c r="B39" s="308"/>
      <c r="C39" s="309" t="s">
        <v>626</v>
      </c>
      <c r="D39" s="310"/>
      <c r="E39" s="311">
        <v>2.08</v>
      </c>
      <c r="F39" s="312"/>
      <c r="G39" s="313"/>
      <c r="H39" s="314"/>
      <c r="I39" s="306"/>
      <c r="J39" s="315"/>
      <c r="K39" s="306"/>
      <c r="M39" s="307" t="s">
        <v>626</v>
      </c>
      <c r="O39" s="292"/>
    </row>
    <row r="40" spans="1:57" x14ac:dyDescent="0.2">
      <c r="A40" s="301"/>
      <c r="B40" s="308"/>
      <c r="C40" s="309" t="s">
        <v>628</v>
      </c>
      <c r="D40" s="310"/>
      <c r="E40" s="311">
        <v>11.895</v>
      </c>
      <c r="F40" s="312"/>
      <c r="G40" s="313"/>
      <c r="H40" s="314"/>
      <c r="I40" s="306"/>
      <c r="J40" s="315"/>
      <c r="K40" s="306"/>
      <c r="M40" s="307" t="s">
        <v>628</v>
      </c>
      <c r="O40" s="292"/>
    </row>
    <row r="41" spans="1:57" x14ac:dyDescent="0.2">
      <c r="A41" s="301"/>
      <c r="B41" s="308"/>
      <c r="C41" s="309" t="s">
        <v>629</v>
      </c>
      <c r="D41" s="310"/>
      <c r="E41" s="311">
        <v>5.2</v>
      </c>
      <c r="F41" s="312"/>
      <c r="G41" s="313"/>
      <c r="H41" s="314"/>
      <c r="I41" s="306"/>
      <c r="J41" s="315"/>
      <c r="K41" s="306"/>
      <c r="M41" s="307" t="s">
        <v>629</v>
      </c>
      <c r="O41" s="292"/>
    </row>
    <row r="42" spans="1:57" x14ac:dyDescent="0.2">
      <c r="A42" s="301"/>
      <c r="B42" s="308"/>
      <c r="C42" s="309" t="s">
        <v>630</v>
      </c>
      <c r="D42" s="310"/>
      <c r="E42" s="311">
        <v>11.895</v>
      </c>
      <c r="F42" s="312"/>
      <c r="G42" s="313"/>
      <c r="H42" s="314"/>
      <c r="I42" s="306"/>
      <c r="J42" s="315"/>
      <c r="K42" s="306"/>
      <c r="M42" s="307" t="s">
        <v>630</v>
      </c>
      <c r="O42" s="292"/>
    </row>
    <row r="43" spans="1:57" x14ac:dyDescent="0.2">
      <c r="A43" s="301"/>
      <c r="B43" s="308"/>
      <c r="C43" s="309" t="s">
        <v>629</v>
      </c>
      <c r="D43" s="310"/>
      <c r="E43" s="311">
        <v>5.2</v>
      </c>
      <c r="F43" s="312"/>
      <c r="G43" s="313"/>
      <c r="H43" s="314"/>
      <c r="I43" s="306"/>
      <c r="J43" s="315"/>
      <c r="K43" s="306"/>
      <c r="M43" s="307" t="s">
        <v>629</v>
      </c>
      <c r="O43" s="292"/>
    </row>
    <row r="44" spans="1:57" x14ac:dyDescent="0.2">
      <c r="A44" s="316"/>
      <c r="B44" s="317" t="s">
        <v>101</v>
      </c>
      <c r="C44" s="318" t="s">
        <v>514</v>
      </c>
      <c r="D44" s="319"/>
      <c r="E44" s="320"/>
      <c r="F44" s="321"/>
      <c r="G44" s="322">
        <f>SUM(G7:G43)</f>
        <v>0</v>
      </c>
      <c r="H44" s="323"/>
      <c r="I44" s="324">
        <f>SUM(I7:I43)</f>
        <v>9.4269450000000019E-2</v>
      </c>
      <c r="J44" s="323"/>
      <c r="K44" s="324">
        <f>SUM(K7:K43)</f>
        <v>0</v>
      </c>
      <c r="O44" s="292">
        <v>4</v>
      </c>
      <c r="BA44" s="325">
        <f>SUM(BA7:BA43)</f>
        <v>0</v>
      </c>
      <c r="BB44" s="325">
        <f>SUM(BB7:BB43)</f>
        <v>0</v>
      </c>
      <c r="BC44" s="325">
        <f>SUM(BC7:BC43)</f>
        <v>0</v>
      </c>
      <c r="BD44" s="325">
        <f>SUM(BD7:BD43)</f>
        <v>0</v>
      </c>
      <c r="BE44" s="325">
        <f>SUM(BE7:BE43)</f>
        <v>0</v>
      </c>
    </row>
    <row r="45" spans="1:57" x14ac:dyDescent="0.2">
      <c r="E45" s="261"/>
    </row>
    <row r="46" spans="1:57" x14ac:dyDescent="0.2">
      <c r="E46" s="261"/>
    </row>
    <row r="47" spans="1:57" x14ac:dyDescent="0.2">
      <c r="E47" s="261"/>
    </row>
    <row r="48" spans="1:57" x14ac:dyDescent="0.2">
      <c r="E48" s="261"/>
    </row>
    <row r="49" spans="5:5" x14ac:dyDescent="0.2">
      <c r="E49" s="261"/>
    </row>
    <row r="50" spans="5:5" x14ac:dyDescent="0.2">
      <c r="E50" s="261"/>
    </row>
    <row r="51" spans="5:5" x14ac:dyDescent="0.2">
      <c r="E51" s="261"/>
    </row>
    <row r="52" spans="5:5" x14ac:dyDescent="0.2">
      <c r="E52" s="261"/>
    </row>
    <row r="53" spans="5:5" x14ac:dyDescent="0.2">
      <c r="E53" s="261"/>
    </row>
    <row r="54" spans="5:5" x14ac:dyDescent="0.2">
      <c r="E54" s="261"/>
    </row>
    <row r="55" spans="5:5" x14ac:dyDescent="0.2">
      <c r="E55" s="261"/>
    </row>
    <row r="56" spans="5:5" x14ac:dyDescent="0.2">
      <c r="E56" s="261"/>
    </row>
    <row r="57" spans="5:5" x14ac:dyDescent="0.2">
      <c r="E57" s="261"/>
    </row>
    <row r="58" spans="5:5" x14ac:dyDescent="0.2">
      <c r="E58" s="261"/>
    </row>
    <row r="59" spans="5:5" x14ac:dyDescent="0.2">
      <c r="E59" s="261"/>
    </row>
    <row r="60" spans="5:5" x14ac:dyDescent="0.2">
      <c r="E60" s="261"/>
    </row>
    <row r="61" spans="5:5" x14ac:dyDescent="0.2">
      <c r="E61" s="261"/>
    </row>
    <row r="62" spans="5:5" x14ac:dyDescent="0.2">
      <c r="E62" s="261"/>
    </row>
    <row r="63" spans="5:5" x14ac:dyDescent="0.2">
      <c r="E63" s="261"/>
    </row>
    <row r="64" spans="5:5" x14ac:dyDescent="0.2">
      <c r="E64" s="261"/>
    </row>
    <row r="65" spans="1:7" x14ac:dyDescent="0.2">
      <c r="E65" s="261"/>
    </row>
    <row r="66" spans="1:7" x14ac:dyDescent="0.2">
      <c r="E66" s="261"/>
    </row>
    <row r="67" spans="1:7" x14ac:dyDescent="0.2">
      <c r="E67" s="261"/>
    </row>
    <row r="68" spans="1:7" x14ac:dyDescent="0.2">
      <c r="A68" s="315"/>
      <c r="B68" s="315"/>
      <c r="C68" s="315"/>
      <c r="D68" s="315"/>
      <c r="E68" s="315"/>
      <c r="F68" s="315"/>
      <c r="G68" s="315"/>
    </row>
    <row r="69" spans="1:7" x14ac:dyDescent="0.2">
      <c r="A69" s="315"/>
      <c r="B69" s="315"/>
      <c r="C69" s="315"/>
      <c r="D69" s="315"/>
      <c r="E69" s="315"/>
      <c r="F69" s="315"/>
      <c r="G69" s="315"/>
    </row>
    <row r="70" spans="1:7" x14ac:dyDescent="0.2">
      <c r="A70" s="315"/>
      <c r="B70" s="315"/>
      <c r="C70" s="315"/>
      <c r="D70" s="315"/>
      <c r="E70" s="315"/>
      <c r="F70" s="315"/>
      <c r="G70" s="315"/>
    </row>
    <row r="71" spans="1:7" x14ac:dyDescent="0.2">
      <c r="A71" s="315"/>
      <c r="B71" s="315"/>
      <c r="C71" s="315"/>
      <c r="D71" s="315"/>
      <c r="E71" s="315"/>
      <c r="F71" s="315"/>
      <c r="G71" s="315"/>
    </row>
    <row r="72" spans="1:7" x14ac:dyDescent="0.2">
      <c r="E72" s="261"/>
    </row>
    <row r="73" spans="1:7" x14ac:dyDescent="0.2">
      <c r="E73" s="261"/>
    </row>
    <row r="74" spans="1:7" x14ac:dyDescent="0.2">
      <c r="E74" s="261"/>
    </row>
    <row r="75" spans="1:7" x14ac:dyDescent="0.2">
      <c r="E75" s="261"/>
    </row>
    <row r="76" spans="1:7" x14ac:dyDescent="0.2">
      <c r="E76" s="261"/>
    </row>
    <row r="77" spans="1:7" x14ac:dyDescent="0.2">
      <c r="E77" s="261"/>
    </row>
    <row r="78" spans="1:7" x14ac:dyDescent="0.2">
      <c r="E78" s="261"/>
    </row>
    <row r="79" spans="1:7" x14ac:dyDescent="0.2">
      <c r="E79" s="261"/>
    </row>
    <row r="80" spans="1:7" x14ac:dyDescent="0.2">
      <c r="E80" s="261"/>
    </row>
    <row r="81" spans="5:5" x14ac:dyDescent="0.2">
      <c r="E81" s="261"/>
    </row>
    <row r="82" spans="5:5" x14ac:dyDescent="0.2">
      <c r="E82" s="261"/>
    </row>
    <row r="83" spans="5:5" x14ac:dyDescent="0.2">
      <c r="E83" s="261"/>
    </row>
    <row r="84" spans="5:5" x14ac:dyDescent="0.2">
      <c r="E84" s="261"/>
    </row>
    <row r="85" spans="5:5" x14ac:dyDescent="0.2">
      <c r="E85" s="261"/>
    </row>
    <row r="86" spans="5:5" x14ac:dyDescent="0.2">
      <c r="E86" s="261"/>
    </row>
    <row r="87" spans="5:5" x14ac:dyDescent="0.2">
      <c r="E87" s="261"/>
    </row>
    <row r="88" spans="5:5" x14ac:dyDescent="0.2">
      <c r="E88" s="261"/>
    </row>
    <row r="89" spans="5:5" x14ac:dyDescent="0.2">
      <c r="E89" s="261"/>
    </row>
    <row r="90" spans="5:5" x14ac:dyDescent="0.2">
      <c r="E90" s="261"/>
    </row>
    <row r="91" spans="5:5" x14ac:dyDescent="0.2">
      <c r="E91" s="261"/>
    </row>
    <row r="92" spans="5:5" x14ac:dyDescent="0.2">
      <c r="E92" s="261"/>
    </row>
    <row r="93" spans="5:5" x14ac:dyDescent="0.2">
      <c r="E93" s="261"/>
    </row>
    <row r="94" spans="5:5" x14ac:dyDescent="0.2">
      <c r="E94" s="261"/>
    </row>
    <row r="95" spans="5:5" x14ac:dyDescent="0.2">
      <c r="E95" s="261"/>
    </row>
    <row r="96" spans="5:5" x14ac:dyDescent="0.2">
      <c r="E96" s="261"/>
    </row>
    <row r="97" spans="1:7" x14ac:dyDescent="0.2">
      <c r="E97" s="261"/>
    </row>
    <row r="98" spans="1:7" x14ac:dyDescent="0.2">
      <c r="E98" s="261"/>
    </row>
    <row r="99" spans="1:7" x14ac:dyDescent="0.2">
      <c r="E99" s="261"/>
    </row>
    <row r="100" spans="1:7" x14ac:dyDescent="0.2">
      <c r="E100" s="261"/>
    </row>
    <row r="101" spans="1:7" x14ac:dyDescent="0.2">
      <c r="E101" s="261"/>
    </row>
    <row r="102" spans="1:7" x14ac:dyDescent="0.2">
      <c r="E102" s="261"/>
    </row>
    <row r="103" spans="1:7" x14ac:dyDescent="0.2">
      <c r="A103" s="326"/>
      <c r="B103" s="326"/>
    </row>
    <row r="104" spans="1:7" x14ac:dyDescent="0.2">
      <c r="A104" s="315"/>
      <c r="B104" s="315"/>
      <c r="C104" s="327"/>
      <c r="D104" s="327"/>
      <c r="E104" s="328"/>
      <c r="F104" s="327"/>
      <c r="G104" s="329"/>
    </row>
    <row r="105" spans="1:7" x14ac:dyDescent="0.2">
      <c r="A105" s="330"/>
      <c r="B105" s="330"/>
      <c r="C105" s="315"/>
      <c r="D105" s="315"/>
      <c r="E105" s="331"/>
      <c r="F105" s="315"/>
      <c r="G105" s="315"/>
    </row>
    <row r="106" spans="1:7" x14ac:dyDescent="0.2">
      <c r="A106" s="315"/>
      <c r="B106" s="315"/>
      <c r="C106" s="315"/>
      <c r="D106" s="315"/>
      <c r="E106" s="331"/>
      <c r="F106" s="315"/>
      <c r="G106" s="315"/>
    </row>
    <row r="107" spans="1:7" x14ac:dyDescent="0.2">
      <c r="A107" s="315"/>
      <c r="B107" s="315"/>
      <c r="C107" s="315"/>
      <c r="D107" s="315"/>
      <c r="E107" s="331"/>
      <c r="F107" s="315"/>
      <c r="G107" s="315"/>
    </row>
    <row r="108" spans="1:7" x14ac:dyDescent="0.2">
      <c r="A108" s="315"/>
      <c r="B108" s="315"/>
      <c r="C108" s="315"/>
      <c r="D108" s="315"/>
      <c r="E108" s="331"/>
      <c r="F108" s="315"/>
      <c r="G108" s="315"/>
    </row>
    <row r="109" spans="1:7" x14ac:dyDescent="0.2">
      <c r="A109" s="315"/>
      <c r="B109" s="315"/>
      <c r="C109" s="315"/>
      <c r="D109" s="315"/>
      <c r="E109" s="331"/>
      <c r="F109" s="315"/>
      <c r="G109" s="315"/>
    </row>
    <row r="110" spans="1:7" x14ac:dyDescent="0.2">
      <c r="A110" s="315"/>
      <c r="B110" s="315"/>
      <c r="C110" s="315"/>
      <c r="D110" s="315"/>
      <c r="E110" s="331"/>
      <c r="F110" s="315"/>
      <c r="G110" s="315"/>
    </row>
    <row r="111" spans="1:7" x14ac:dyDescent="0.2">
      <c r="A111" s="315"/>
      <c r="B111" s="315"/>
      <c r="C111" s="315"/>
      <c r="D111" s="315"/>
      <c r="E111" s="331"/>
      <c r="F111" s="315"/>
      <c r="G111" s="315"/>
    </row>
    <row r="112" spans="1:7" x14ac:dyDescent="0.2">
      <c r="A112" s="315"/>
      <c r="B112" s="315"/>
      <c r="C112" s="315"/>
      <c r="D112" s="315"/>
      <c r="E112" s="331"/>
      <c r="F112" s="315"/>
      <c r="G112" s="315"/>
    </row>
    <row r="113" spans="1:7" x14ac:dyDescent="0.2">
      <c r="A113" s="315"/>
      <c r="B113" s="315"/>
      <c r="C113" s="315"/>
      <c r="D113" s="315"/>
      <c r="E113" s="331"/>
      <c r="F113" s="315"/>
      <c r="G113" s="315"/>
    </row>
    <row r="114" spans="1:7" x14ac:dyDescent="0.2">
      <c r="A114" s="315"/>
      <c r="B114" s="315"/>
      <c r="C114" s="315"/>
      <c r="D114" s="315"/>
      <c r="E114" s="331"/>
      <c r="F114" s="315"/>
      <c r="G114" s="315"/>
    </row>
    <row r="115" spans="1:7" x14ac:dyDescent="0.2">
      <c r="A115" s="315"/>
      <c r="B115" s="315"/>
      <c r="C115" s="315"/>
      <c r="D115" s="315"/>
      <c r="E115" s="331"/>
      <c r="F115" s="315"/>
      <c r="G115" s="315"/>
    </row>
    <row r="116" spans="1:7" x14ac:dyDescent="0.2">
      <c r="A116" s="315"/>
      <c r="B116" s="315"/>
      <c r="C116" s="315"/>
      <c r="D116" s="315"/>
      <c r="E116" s="331"/>
      <c r="F116" s="315"/>
      <c r="G116" s="315"/>
    </row>
    <row r="117" spans="1:7" x14ac:dyDescent="0.2">
      <c r="A117" s="315"/>
      <c r="B117" s="315"/>
      <c r="C117" s="315"/>
      <c r="D117" s="315"/>
      <c r="E117" s="331"/>
      <c r="F117" s="315"/>
      <c r="G117" s="315"/>
    </row>
  </sheetData>
  <mergeCells count="38"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5:D25"/>
    <mergeCell ref="C27:G27"/>
    <mergeCell ref="C28:D28"/>
    <mergeCell ref="C29:D29"/>
    <mergeCell ref="C30:D30"/>
    <mergeCell ref="C31:D31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1:G1"/>
    <mergeCell ref="A3:B3"/>
    <mergeCell ref="A4:B4"/>
    <mergeCell ref="E4:G4"/>
    <mergeCell ref="C9:G9"/>
    <mergeCell ref="C10:D10"/>
    <mergeCell ref="C11:D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108</v>
      </c>
      <c r="D2" s="105" t="s">
        <v>109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01 Rek'!E8</f>
        <v>0</v>
      </c>
      <c r="D15" s="160" t="str">
        <f>'1 01 Rek'!A13</f>
        <v>Ztížené výrobní podmínky</v>
      </c>
      <c r="E15" s="161"/>
      <c r="F15" s="162"/>
      <c r="G15" s="159">
        <f>'1 01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01 Rek'!F8</f>
        <v>0</v>
      </c>
      <c r="D16" s="109" t="str">
        <f>'1 01 Rek'!A14</f>
        <v>Oborová přirážka</v>
      </c>
      <c r="E16" s="163"/>
      <c r="F16" s="164"/>
      <c r="G16" s="159">
        <f>'1 01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01 Rek'!H8</f>
        <v>0</v>
      </c>
      <c r="D17" s="109" t="str">
        <f>'1 01 Rek'!A15</f>
        <v>Přesun stavebních kapacit</v>
      </c>
      <c r="E17" s="163"/>
      <c r="F17" s="164"/>
      <c r="G17" s="159">
        <f>'1 01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01 Rek'!G8</f>
        <v>0</v>
      </c>
      <c r="D18" s="109" t="str">
        <f>'1 01 Rek'!A16</f>
        <v>Mimostaveništní doprava</v>
      </c>
      <c r="E18" s="163"/>
      <c r="F18" s="164"/>
      <c r="G18" s="159">
        <f>'1 01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01 Rek'!A17</f>
        <v>Zařízení staveniště</v>
      </c>
      <c r="E19" s="163"/>
      <c r="F19" s="164"/>
      <c r="G19" s="159">
        <f>'1 01 Rek'!I17</f>
        <v>0</v>
      </c>
    </row>
    <row r="20" spans="1:7" ht="15.95" customHeight="1" x14ac:dyDescent="0.2">
      <c r="A20" s="167"/>
      <c r="B20" s="158"/>
      <c r="C20" s="159"/>
      <c r="D20" s="109" t="str">
        <f>'1 01 Rek'!A18</f>
        <v>Provoz investora</v>
      </c>
      <c r="E20" s="163"/>
      <c r="F20" s="164"/>
      <c r="G20" s="159">
        <f>'1 01 Rek'!I18</f>
        <v>0</v>
      </c>
    </row>
    <row r="21" spans="1:7" ht="15.95" customHeight="1" x14ac:dyDescent="0.2">
      <c r="A21" s="167" t="s">
        <v>29</v>
      </c>
      <c r="B21" s="158"/>
      <c r="C21" s="159">
        <f>'1 01 Rek'!I8</f>
        <v>0</v>
      </c>
      <c r="D21" s="109" t="str">
        <f>'1 01 Rek'!A19</f>
        <v>Kompletační činnost (IČD)</v>
      </c>
      <c r="E21" s="163"/>
      <c r="F21" s="164"/>
      <c r="G21" s="159">
        <f>'1 01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01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108</v>
      </c>
      <c r="I1" s="212"/>
    </row>
    <row r="2" spans="1:57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109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01 Pol'!B7</f>
        <v>991</v>
      </c>
      <c r="B7" s="70" t="str">
        <f>'1 01 Pol'!C7</f>
        <v>Zemní práce</v>
      </c>
      <c r="D7" s="230"/>
      <c r="E7" s="333">
        <f>'1 01 Pol'!BA34</f>
        <v>0</v>
      </c>
      <c r="F7" s="334">
        <f>'1 01 Pol'!BB34</f>
        <v>0</v>
      </c>
      <c r="G7" s="334">
        <f>'1 01 Pol'!BC34</f>
        <v>0</v>
      </c>
      <c r="H7" s="334">
        <f>'1 01 Pol'!BD34</f>
        <v>0</v>
      </c>
      <c r="I7" s="335">
        <f>'1 01 Pol'!BE34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136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137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138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139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107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01 Rek'!H1</f>
        <v>01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01 Rek'!G2</f>
        <v>Vedlejší náklady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110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x14ac:dyDescent="0.2">
      <c r="A8" s="293">
        <v>1</v>
      </c>
      <c r="B8" s="294" t="s">
        <v>112</v>
      </c>
      <c r="C8" s="295" t="s">
        <v>113</v>
      </c>
      <c r="D8" s="296" t="s">
        <v>114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ht="22.5" x14ac:dyDescent="0.2">
      <c r="A9" s="301"/>
      <c r="B9" s="302"/>
      <c r="C9" s="303" t="s">
        <v>115</v>
      </c>
      <c r="D9" s="304"/>
      <c r="E9" s="304"/>
      <c r="F9" s="304"/>
      <c r="G9" s="305"/>
      <c r="I9" s="306"/>
      <c r="K9" s="306"/>
      <c r="L9" s="307" t="s">
        <v>115</v>
      </c>
      <c r="O9" s="292">
        <v>3</v>
      </c>
    </row>
    <row r="10" spans="1:80" x14ac:dyDescent="0.2">
      <c r="A10" s="301"/>
      <c r="B10" s="302"/>
      <c r="C10" s="303"/>
      <c r="D10" s="304"/>
      <c r="E10" s="304"/>
      <c r="F10" s="304"/>
      <c r="G10" s="305"/>
      <c r="I10" s="306"/>
      <c r="K10" s="306"/>
      <c r="L10" s="307"/>
      <c r="O10" s="292">
        <v>3</v>
      </c>
    </row>
    <row r="11" spans="1:80" x14ac:dyDescent="0.2">
      <c r="A11" s="301"/>
      <c r="B11" s="302"/>
      <c r="C11" s="303" t="s">
        <v>116</v>
      </c>
      <c r="D11" s="304"/>
      <c r="E11" s="304"/>
      <c r="F11" s="304"/>
      <c r="G11" s="305"/>
      <c r="I11" s="306"/>
      <c r="K11" s="306"/>
      <c r="L11" s="307" t="s">
        <v>116</v>
      </c>
      <c r="O11" s="292">
        <v>3</v>
      </c>
    </row>
    <row r="12" spans="1:80" x14ac:dyDescent="0.2">
      <c r="A12" s="301"/>
      <c r="B12" s="302"/>
      <c r="C12" s="303"/>
      <c r="D12" s="304"/>
      <c r="E12" s="304"/>
      <c r="F12" s="304"/>
      <c r="G12" s="305"/>
      <c r="I12" s="306"/>
      <c r="K12" s="306"/>
      <c r="L12" s="307"/>
      <c r="O12" s="292">
        <v>3</v>
      </c>
    </row>
    <row r="13" spans="1:80" x14ac:dyDescent="0.2">
      <c r="A13" s="301"/>
      <c r="B13" s="302"/>
      <c r="C13" s="303" t="s">
        <v>117</v>
      </c>
      <c r="D13" s="304"/>
      <c r="E13" s="304"/>
      <c r="F13" s="304"/>
      <c r="G13" s="305"/>
      <c r="I13" s="306"/>
      <c r="K13" s="306"/>
      <c r="L13" s="307" t="s">
        <v>117</v>
      </c>
      <c r="O13" s="292">
        <v>3</v>
      </c>
    </row>
    <row r="14" spans="1:80" ht="33.75" x14ac:dyDescent="0.2">
      <c r="A14" s="301"/>
      <c r="B14" s="302"/>
      <c r="C14" s="303" t="s">
        <v>118</v>
      </c>
      <c r="D14" s="304"/>
      <c r="E14" s="304"/>
      <c r="F14" s="304"/>
      <c r="G14" s="305"/>
      <c r="I14" s="306"/>
      <c r="K14" s="306"/>
      <c r="L14" s="307" t="s">
        <v>118</v>
      </c>
      <c r="O14" s="292">
        <v>3</v>
      </c>
    </row>
    <row r="15" spans="1:80" x14ac:dyDescent="0.2">
      <c r="A15" s="301"/>
      <c r="B15" s="308"/>
      <c r="C15" s="309" t="s">
        <v>98</v>
      </c>
      <c r="D15" s="310"/>
      <c r="E15" s="311">
        <v>1</v>
      </c>
      <c r="F15" s="312"/>
      <c r="G15" s="313"/>
      <c r="H15" s="314"/>
      <c r="I15" s="306"/>
      <c r="J15" s="315"/>
      <c r="K15" s="306"/>
      <c r="M15" s="307">
        <v>1</v>
      </c>
      <c r="O15" s="292"/>
    </row>
    <row r="16" spans="1:80" x14ac:dyDescent="0.2">
      <c r="A16" s="293">
        <v>2</v>
      </c>
      <c r="B16" s="294" t="s">
        <v>119</v>
      </c>
      <c r="C16" s="295" t="s">
        <v>120</v>
      </c>
      <c r="D16" s="296" t="s">
        <v>114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 x14ac:dyDescent="0.2">
      <c r="A17" s="301"/>
      <c r="B17" s="302"/>
      <c r="C17" s="303" t="s">
        <v>121</v>
      </c>
      <c r="D17" s="304"/>
      <c r="E17" s="304"/>
      <c r="F17" s="304"/>
      <c r="G17" s="305"/>
      <c r="I17" s="306"/>
      <c r="K17" s="306"/>
      <c r="L17" s="307" t="s">
        <v>121</v>
      </c>
      <c r="O17" s="292">
        <v>3</v>
      </c>
    </row>
    <row r="18" spans="1:80" x14ac:dyDescent="0.2">
      <c r="A18" s="301"/>
      <c r="B18" s="302"/>
      <c r="C18" s="303"/>
      <c r="D18" s="304"/>
      <c r="E18" s="304"/>
      <c r="F18" s="304"/>
      <c r="G18" s="305"/>
      <c r="I18" s="306"/>
      <c r="K18" s="306"/>
      <c r="L18" s="307"/>
      <c r="O18" s="292">
        <v>3</v>
      </c>
    </row>
    <row r="19" spans="1:80" x14ac:dyDescent="0.2">
      <c r="A19" s="301"/>
      <c r="B19" s="302"/>
      <c r="C19" s="303" t="s">
        <v>122</v>
      </c>
      <c r="D19" s="304"/>
      <c r="E19" s="304"/>
      <c r="F19" s="304"/>
      <c r="G19" s="305"/>
      <c r="I19" s="306"/>
      <c r="K19" s="306"/>
      <c r="L19" s="307" t="s">
        <v>122</v>
      </c>
      <c r="O19" s="292">
        <v>3</v>
      </c>
    </row>
    <row r="20" spans="1:80" x14ac:dyDescent="0.2">
      <c r="A20" s="301"/>
      <c r="B20" s="302"/>
      <c r="C20" s="303"/>
      <c r="D20" s="304"/>
      <c r="E20" s="304"/>
      <c r="F20" s="304"/>
      <c r="G20" s="305"/>
      <c r="I20" s="306"/>
      <c r="K20" s="306"/>
      <c r="L20" s="307"/>
      <c r="O20" s="292">
        <v>3</v>
      </c>
    </row>
    <row r="21" spans="1:80" x14ac:dyDescent="0.2">
      <c r="A21" s="301"/>
      <c r="B21" s="302"/>
      <c r="C21" s="303" t="s">
        <v>123</v>
      </c>
      <c r="D21" s="304"/>
      <c r="E21" s="304"/>
      <c r="F21" s="304"/>
      <c r="G21" s="305"/>
      <c r="I21" s="306"/>
      <c r="K21" s="306"/>
      <c r="L21" s="307" t="s">
        <v>123</v>
      </c>
      <c r="O21" s="292">
        <v>3</v>
      </c>
    </row>
    <row r="22" spans="1:80" x14ac:dyDescent="0.2">
      <c r="A22" s="301"/>
      <c r="B22" s="302"/>
      <c r="C22" s="303"/>
      <c r="D22" s="304"/>
      <c r="E22" s="304"/>
      <c r="F22" s="304"/>
      <c r="G22" s="305"/>
      <c r="I22" s="306"/>
      <c r="K22" s="306"/>
      <c r="L22" s="307"/>
      <c r="O22" s="292">
        <v>3</v>
      </c>
    </row>
    <row r="23" spans="1:80" ht="22.5" x14ac:dyDescent="0.2">
      <c r="A23" s="301"/>
      <c r="B23" s="302"/>
      <c r="C23" s="303" t="s">
        <v>124</v>
      </c>
      <c r="D23" s="304"/>
      <c r="E23" s="304"/>
      <c r="F23" s="304"/>
      <c r="G23" s="305"/>
      <c r="I23" s="306"/>
      <c r="K23" s="306"/>
      <c r="L23" s="307" t="s">
        <v>124</v>
      </c>
      <c r="O23" s="292">
        <v>3</v>
      </c>
    </row>
    <row r="24" spans="1:80" x14ac:dyDescent="0.2">
      <c r="A24" s="301"/>
      <c r="B24" s="308"/>
      <c r="C24" s="309" t="s">
        <v>98</v>
      </c>
      <c r="D24" s="310"/>
      <c r="E24" s="311">
        <v>1</v>
      </c>
      <c r="F24" s="312"/>
      <c r="G24" s="313"/>
      <c r="H24" s="314"/>
      <c r="I24" s="306"/>
      <c r="J24" s="315"/>
      <c r="K24" s="306"/>
      <c r="M24" s="307">
        <v>1</v>
      </c>
      <c r="O24" s="292"/>
    </row>
    <row r="25" spans="1:80" x14ac:dyDescent="0.2">
      <c r="A25" s="293">
        <v>3</v>
      </c>
      <c r="B25" s="294" t="s">
        <v>125</v>
      </c>
      <c r="C25" s="295" t="s">
        <v>126</v>
      </c>
      <c r="D25" s="296" t="s">
        <v>114</v>
      </c>
      <c r="E25" s="297">
        <v>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 x14ac:dyDescent="0.2">
      <c r="A26" s="301"/>
      <c r="B26" s="302"/>
      <c r="C26" s="303" t="s">
        <v>127</v>
      </c>
      <c r="D26" s="304"/>
      <c r="E26" s="304"/>
      <c r="F26" s="304"/>
      <c r="G26" s="305"/>
      <c r="I26" s="306"/>
      <c r="K26" s="306"/>
      <c r="L26" s="307" t="s">
        <v>127</v>
      </c>
      <c r="O26" s="292">
        <v>3</v>
      </c>
    </row>
    <row r="27" spans="1:80" x14ac:dyDescent="0.2">
      <c r="A27" s="301"/>
      <c r="B27" s="302"/>
      <c r="C27" s="303"/>
      <c r="D27" s="304"/>
      <c r="E27" s="304"/>
      <c r="F27" s="304"/>
      <c r="G27" s="305"/>
      <c r="I27" s="306"/>
      <c r="K27" s="306"/>
      <c r="L27" s="307"/>
      <c r="O27" s="292">
        <v>3</v>
      </c>
    </row>
    <row r="28" spans="1:80" x14ac:dyDescent="0.2">
      <c r="A28" s="301"/>
      <c r="B28" s="302"/>
      <c r="C28" s="303" t="s">
        <v>128</v>
      </c>
      <c r="D28" s="304"/>
      <c r="E28" s="304"/>
      <c r="F28" s="304"/>
      <c r="G28" s="305"/>
      <c r="I28" s="306"/>
      <c r="K28" s="306"/>
      <c r="L28" s="307" t="s">
        <v>128</v>
      </c>
      <c r="O28" s="292">
        <v>3</v>
      </c>
    </row>
    <row r="29" spans="1:80" x14ac:dyDescent="0.2">
      <c r="A29" s="301"/>
      <c r="B29" s="308"/>
      <c r="C29" s="309" t="s">
        <v>98</v>
      </c>
      <c r="D29" s="310"/>
      <c r="E29" s="311">
        <v>1</v>
      </c>
      <c r="F29" s="312"/>
      <c r="G29" s="313"/>
      <c r="H29" s="314"/>
      <c r="I29" s="306"/>
      <c r="J29" s="315"/>
      <c r="K29" s="306"/>
      <c r="M29" s="307">
        <v>1</v>
      </c>
      <c r="O29" s="292"/>
    </row>
    <row r="30" spans="1:80" x14ac:dyDescent="0.2">
      <c r="A30" s="293">
        <v>4</v>
      </c>
      <c r="B30" s="294" t="s">
        <v>129</v>
      </c>
      <c r="C30" s="295" t="s">
        <v>130</v>
      </c>
      <c r="D30" s="296" t="s">
        <v>114</v>
      </c>
      <c r="E30" s="297">
        <v>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0</v>
      </c>
      <c r="AC30" s="261">
        <v>0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0</v>
      </c>
    </row>
    <row r="31" spans="1:80" x14ac:dyDescent="0.2">
      <c r="A31" s="301"/>
      <c r="B31" s="302"/>
      <c r="C31" s="303" t="s">
        <v>131</v>
      </c>
      <c r="D31" s="304"/>
      <c r="E31" s="304"/>
      <c r="F31" s="304"/>
      <c r="G31" s="305"/>
      <c r="I31" s="306"/>
      <c r="K31" s="306"/>
      <c r="L31" s="307" t="s">
        <v>131</v>
      </c>
      <c r="O31" s="292">
        <v>3</v>
      </c>
    </row>
    <row r="32" spans="1:80" x14ac:dyDescent="0.2">
      <c r="A32" s="301"/>
      <c r="B32" s="302"/>
      <c r="C32" s="303"/>
      <c r="D32" s="304"/>
      <c r="E32" s="304"/>
      <c r="F32" s="304"/>
      <c r="G32" s="305"/>
      <c r="I32" s="306"/>
      <c r="K32" s="306"/>
      <c r="L32" s="307"/>
      <c r="O32" s="292">
        <v>3</v>
      </c>
    </row>
    <row r="33" spans="1:57" x14ac:dyDescent="0.2">
      <c r="A33" s="301"/>
      <c r="B33" s="308"/>
      <c r="C33" s="309" t="s">
        <v>98</v>
      </c>
      <c r="D33" s="310"/>
      <c r="E33" s="311">
        <v>1</v>
      </c>
      <c r="F33" s="312"/>
      <c r="G33" s="313"/>
      <c r="H33" s="314"/>
      <c r="I33" s="306"/>
      <c r="J33" s="315"/>
      <c r="K33" s="306"/>
      <c r="M33" s="307">
        <v>1</v>
      </c>
      <c r="O33" s="292"/>
    </row>
    <row r="34" spans="1:57" x14ac:dyDescent="0.2">
      <c r="A34" s="316"/>
      <c r="B34" s="317" t="s">
        <v>101</v>
      </c>
      <c r="C34" s="318" t="s">
        <v>111</v>
      </c>
      <c r="D34" s="319"/>
      <c r="E34" s="320"/>
      <c r="F34" s="321"/>
      <c r="G34" s="322">
        <f>SUM(G7:G33)</f>
        <v>0</v>
      </c>
      <c r="H34" s="323"/>
      <c r="I34" s="324">
        <f>SUM(I7:I33)</f>
        <v>0</v>
      </c>
      <c r="J34" s="323"/>
      <c r="K34" s="324">
        <f>SUM(K7:K33)</f>
        <v>0</v>
      </c>
      <c r="O34" s="292">
        <v>4</v>
      </c>
      <c r="BA34" s="325">
        <f>SUM(BA7:BA33)</f>
        <v>0</v>
      </c>
      <c r="BB34" s="325">
        <f>SUM(BB7:BB33)</f>
        <v>0</v>
      </c>
      <c r="BC34" s="325">
        <f>SUM(BC7:BC33)</f>
        <v>0</v>
      </c>
      <c r="BD34" s="325">
        <f>SUM(BD7:BD33)</f>
        <v>0</v>
      </c>
      <c r="BE34" s="325">
        <f>SUM(BE7:BE33)</f>
        <v>0</v>
      </c>
    </row>
    <row r="35" spans="1:57" x14ac:dyDescent="0.2">
      <c r="E35" s="261"/>
    </row>
    <row r="36" spans="1:57" x14ac:dyDescent="0.2">
      <c r="E36" s="261"/>
    </row>
    <row r="37" spans="1:57" x14ac:dyDescent="0.2">
      <c r="E37" s="261"/>
    </row>
    <row r="38" spans="1:57" x14ac:dyDescent="0.2">
      <c r="E38" s="261"/>
    </row>
    <row r="39" spans="1:57" x14ac:dyDescent="0.2">
      <c r="E39" s="261"/>
    </row>
    <row r="40" spans="1:57" x14ac:dyDescent="0.2">
      <c r="E40" s="261"/>
    </row>
    <row r="41" spans="1:57" x14ac:dyDescent="0.2">
      <c r="E41" s="261"/>
    </row>
    <row r="42" spans="1:57" x14ac:dyDescent="0.2">
      <c r="E42" s="261"/>
    </row>
    <row r="43" spans="1:57" x14ac:dyDescent="0.2">
      <c r="E43" s="261"/>
    </row>
    <row r="44" spans="1:57" x14ac:dyDescent="0.2">
      <c r="E44" s="261"/>
    </row>
    <row r="45" spans="1:57" x14ac:dyDescent="0.2">
      <c r="E45" s="261"/>
    </row>
    <row r="46" spans="1:57" x14ac:dyDescent="0.2">
      <c r="E46" s="261"/>
    </row>
    <row r="47" spans="1:57" x14ac:dyDescent="0.2">
      <c r="E47" s="261"/>
    </row>
    <row r="48" spans="1:57" x14ac:dyDescent="0.2">
      <c r="E48" s="261"/>
    </row>
    <row r="49" spans="1:7" x14ac:dyDescent="0.2">
      <c r="E49" s="261"/>
    </row>
    <row r="50" spans="1:7" x14ac:dyDescent="0.2">
      <c r="E50" s="261"/>
    </row>
    <row r="51" spans="1:7" x14ac:dyDescent="0.2">
      <c r="E51" s="261"/>
    </row>
    <row r="52" spans="1:7" x14ac:dyDescent="0.2">
      <c r="E52" s="261"/>
    </row>
    <row r="53" spans="1:7" x14ac:dyDescent="0.2">
      <c r="E53" s="261"/>
    </row>
    <row r="54" spans="1:7" x14ac:dyDescent="0.2">
      <c r="E54" s="261"/>
    </row>
    <row r="55" spans="1:7" x14ac:dyDescent="0.2">
      <c r="E55" s="261"/>
    </row>
    <row r="56" spans="1:7" x14ac:dyDescent="0.2">
      <c r="E56" s="261"/>
    </row>
    <row r="57" spans="1:7" x14ac:dyDescent="0.2">
      <c r="E57" s="261"/>
    </row>
    <row r="58" spans="1:7" x14ac:dyDescent="0.2">
      <c r="A58" s="315"/>
      <c r="B58" s="315"/>
      <c r="C58" s="315"/>
      <c r="D58" s="315"/>
      <c r="E58" s="315"/>
      <c r="F58" s="315"/>
      <c r="G58" s="315"/>
    </row>
    <row r="59" spans="1:7" x14ac:dyDescent="0.2">
      <c r="A59" s="315"/>
      <c r="B59" s="315"/>
      <c r="C59" s="315"/>
      <c r="D59" s="315"/>
      <c r="E59" s="315"/>
      <c r="F59" s="315"/>
      <c r="G59" s="315"/>
    </row>
    <row r="60" spans="1:7" x14ac:dyDescent="0.2">
      <c r="A60" s="315"/>
      <c r="B60" s="315"/>
      <c r="C60" s="315"/>
      <c r="D60" s="315"/>
      <c r="E60" s="315"/>
      <c r="F60" s="315"/>
      <c r="G60" s="315"/>
    </row>
    <row r="61" spans="1:7" x14ac:dyDescent="0.2">
      <c r="A61" s="315"/>
      <c r="B61" s="315"/>
      <c r="C61" s="315"/>
      <c r="D61" s="315"/>
      <c r="E61" s="315"/>
      <c r="F61" s="315"/>
      <c r="G61" s="315"/>
    </row>
    <row r="62" spans="1:7" x14ac:dyDescent="0.2">
      <c r="E62" s="261"/>
    </row>
    <row r="63" spans="1:7" x14ac:dyDescent="0.2">
      <c r="E63" s="261"/>
    </row>
    <row r="64" spans="1:7" x14ac:dyDescent="0.2">
      <c r="E64" s="261"/>
    </row>
    <row r="65" spans="5:5" x14ac:dyDescent="0.2">
      <c r="E65" s="261"/>
    </row>
    <row r="66" spans="5:5" x14ac:dyDescent="0.2">
      <c r="E66" s="261"/>
    </row>
    <row r="67" spans="5:5" x14ac:dyDescent="0.2">
      <c r="E67" s="261"/>
    </row>
    <row r="68" spans="5:5" x14ac:dyDescent="0.2">
      <c r="E68" s="261"/>
    </row>
    <row r="69" spans="5:5" x14ac:dyDescent="0.2">
      <c r="E69" s="261"/>
    </row>
    <row r="70" spans="5:5" x14ac:dyDescent="0.2">
      <c r="E70" s="261"/>
    </row>
    <row r="71" spans="5:5" x14ac:dyDescent="0.2">
      <c r="E71" s="261"/>
    </row>
    <row r="72" spans="5:5" x14ac:dyDescent="0.2">
      <c r="E72" s="261"/>
    </row>
    <row r="73" spans="5:5" x14ac:dyDescent="0.2">
      <c r="E73" s="261"/>
    </row>
    <row r="74" spans="5:5" x14ac:dyDescent="0.2">
      <c r="E74" s="261"/>
    </row>
    <row r="75" spans="5:5" x14ac:dyDescent="0.2">
      <c r="E75" s="261"/>
    </row>
    <row r="76" spans="5:5" x14ac:dyDescent="0.2">
      <c r="E76" s="261"/>
    </row>
    <row r="77" spans="5:5" x14ac:dyDescent="0.2">
      <c r="E77" s="261"/>
    </row>
    <row r="78" spans="5:5" x14ac:dyDescent="0.2">
      <c r="E78" s="261"/>
    </row>
    <row r="79" spans="5:5" x14ac:dyDescent="0.2">
      <c r="E79" s="261"/>
    </row>
    <row r="80" spans="5:5" x14ac:dyDescent="0.2">
      <c r="E80" s="261"/>
    </row>
    <row r="81" spans="1:7" x14ac:dyDescent="0.2">
      <c r="E81" s="261"/>
    </row>
    <row r="82" spans="1:7" x14ac:dyDescent="0.2">
      <c r="E82" s="261"/>
    </row>
    <row r="83" spans="1:7" x14ac:dyDescent="0.2">
      <c r="E83" s="261"/>
    </row>
    <row r="84" spans="1:7" x14ac:dyDescent="0.2">
      <c r="E84" s="261"/>
    </row>
    <row r="85" spans="1:7" x14ac:dyDescent="0.2">
      <c r="E85" s="261"/>
    </row>
    <row r="86" spans="1:7" x14ac:dyDescent="0.2">
      <c r="E86" s="261"/>
    </row>
    <row r="87" spans="1:7" x14ac:dyDescent="0.2">
      <c r="E87" s="261"/>
    </row>
    <row r="88" spans="1:7" x14ac:dyDescent="0.2">
      <c r="E88" s="261"/>
    </row>
    <row r="89" spans="1:7" x14ac:dyDescent="0.2">
      <c r="E89" s="261"/>
    </row>
    <row r="90" spans="1:7" x14ac:dyDescent="0.2">
      <c r="E90" s="261"/>
    </row>
    <row r="91" spans="1:7" x14ac:dyDescent="0.2">
      <c r="E91" s="261"/>
    </row>
    <row r="92" spans="1:7" x14ac:dyDescent="0.2">
      <c r="E92" s="261"/>
    </row>
    <row r="93" spans="1:7" x14ac:dyDescent="0.2">
      <c r="A93" s="326"/>
      <c r="B93" s="326"/>
    </row>
    <row r="94" spans="1:7" x14ac:dyDescent="0.2">
      <c r="A94" s="315"/>
      <c r="B94" s="315"/>
      <c r="C94" s="327"/>
      <c r="D94" s="327"/>
      <c r="E94" s="328"/>
      <c r="F94" s="327"/>
      <c r="G94" s="329"/>
    </row>
    <row r="95" spans="1:7" x14ac:dyDescent="0.2">
      <c r="A95" s="330"/>
      <c r="B95" s="330"/>
      <c r="C95" s="315"/>
      <c r="D95" s="315"/>
      <c r="E95" s="331"/>
      <c r="F95" s="315"/>
      <c r="G95" s="315"/>
    </row>
    <row r="96" spans="1:7" x14ac:dyDescent="0.2">
      <c r="A96" s="315"/>
      <c r="B96" s="315"/>
      <c r="C96" s="315"/>
      <c r="D96" s="315"/>
      <c r="E96" s="331"/>
      <c r="F96" s="315"/>
      <c r="G96" s="315"/>
    </row>
    <row r="97" spans="1:7" x14ac:dyDescent="0.2">
      <c r="A97" s="315"/>
      <c r="B97" s="315"/>
      <c r="C97" s="315"/>
      <c r="D97" s="315"/>
      <c r="E97" s="331"/>
      <c r="F97" s="315"/>
      <c r="G97" s="315"/>
    </row>
    <row r="98" spans="1:7" x14ac:dyDescent="0.2">
      <c r="A98" s="315"/>
      <c r="B98" s="315"/>
      <c r="C98" s="315"/>
      <c r="D98" s="315"/>
      <c r="E98" s="331"/>
      <c r="F98" s="315"/>
      <c r="G98" s="315"/>
    </row>
    <row r="99" spans="1:7" x14ac:dyDescent="0.2">
      <c r="A99" s="315"/>
      <c r="B99" s="315"/>
      <c r="C99" s="315"/>
      <c r="D99" s="315"/>
      <c r="E99" s="331"/>
      <c r="F99" s="315"/>
      <c r="G99" s="315"/>
    </row>
    <row r="100" spans="1:7" x14ac:dyDescent="0.2">
      <c r="A100" s="315"/>
      <c r="B100" s="315"/>
      <c r="C100" s="315"/>
      <c r="D100" s="315"/>
      <c r="E100" s="331"/>
      <c r="F100" s="315"/>
      <c r="G100" s="315"/>
    </row>
    <row r="101" spans="1:7" x14ac:dyDescent="0.2">
      <c r="A101" s="315"/>
      <c r="B101" s="315"/>
      <c r="C101" s="315"/>
      <c r="D101" s="315"/>
      <c r="E101" s="331"/>
      <c r="F101" s="315"/>
      <c r="G101" s="315"/>
    </row>
    <row r="102" spans="1:7" x14ac:dyDescent="0.2">
      <c r="A102" s="315"/>
      <c r="B102" s="315"/>
      <c r="C102" s="315"/>
      <c r="D102" s="315"/>
      <c r="E102" s="331"/>
      <c r="F102" s="315"/>
      <c r="G102" s="315"/>
    </row>
    <row r="103" spans="1:7" x14ac:dyDescent="0.2">
      <c r="A103" s="315"/>
      <c r="B103" s="315"/>
      <c r="C103" s="315"/>
      <c r="D103" s="315"/>
      <c r="E103" s="331"/>
      <c r="F103" s="315"/>
      <c r="G103" s="315"/>
    </row>
    <row r="104" spans="1:7" x14ac:dyDescent="0.2">
      <c r="A104" s="315"/>
      <c r="B104" s="315"/>
      <c r="C104" s="315"/>
      <c r="D104" s="315"/>
      <c r="E104" s="331"/>
      <c r="F104" s="315"/>
      <c r="G104" s="315"/>
    </row>
    <row r="105" spans="1:7" x14ac:dyDescent="0.2">
      <c r="A105" s="315"/>
      <c r="B105" s="315"/>
      <c r="C105" s="315"/>
      <c r="D105" s="315"/>
      <c r="E105" s="331"/>
      <c r="F105" s="315"/>
      <c r="G105" s="315"/>
    </row>
    <row r="106" spans="1:7" x14ac:dyDescent="0.2">
      <c r="A106" s="315"/>
      <c r="B106" s="315"/>
      <c r="C106" s="315"/>
      <c r="D106" s="315"/>
      <c r="E106" s="331"/>
      <c r="F106" s="315"/>
      <c r="G106" s="315"/>
    </row>
    <row r="107" spans="1:7" x14ac:dyDescent="0.2">
      <c r="A107" s="315"/>
      <c r="B107" s="315"/>
      <c r="C107" s="315"/>
      <c r="D107" s="315"/>
      <c r="E107" s="331"/>
      <c r="F107" s="315"/>
      <c r="G107" s="315"/>
    </row>
  </sheetData>
  <mergeCells count="26">
    <mergeCell ref="C27:G27"/>
    <mergeCell ref="C28:G28"/>
    <mergeCell ref="C29:D29"/>
    <mergeCell ref="C31:G31"/>
    <mergeCell ref="C32:G32"/>
    <mergeCell ref="C33:D33"/>
    <mergeCell ref="C20:G20"/>
    <mergeCell ref="C21:G21"/>
    <mergeCell ref="C22:G22"/>
    <mergeCell ref="C23:G23"/>
    <mergeCell ref="C24:D24"/>
    <mergeCell ref="C26:G26"/>
    <mergeCell ref="C13:G13"/>
    <mergeCell ref="C14:G14"/>
    <mergeCell ref="C15:D15"/>
    <mergeCell ref="C17:G17"/>
    <mergeCell ref="C18:G18"/>
    <mergeCell ref="C19:G19"/>
    <mergeCell ref="A1:G1"/>
    <mergeCell ref="A3:B3"/>
    <mergeCell ref="A4:B4"/>
    <mergeCell ref="E4:G4"/>
    <mergeCell ref="C9:G9"/>
    <mergeCell ref="C10:G10"/>
    <mergeCell ref="C11:G11"/>
    <mergeCell ref="C12:G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141</v>
      </c>
      <c r="D2" s="105" t="s">
        <v>142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02 Rek'!E8</f>
        <v>0</v>
      </c>
      <c r="D15" s="160" t="str">
        <f>'1 02 Rek'!A13</f>
        <v>Ztížené výrobní podmínky</v>
      </c>
      <c r="E15" s="161"/>
      <c r="F15" s="162"/>
      <c r="G15" s="159">
        <f>'1 02 Rek'!I13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02 Rek'!F8</f>
        <v>0</v>
      </c>
      <c r="D16" s="109" t="str">
        <f>'1 02 Rek'!A14</f>
        <v>Oborová přirážka</v>
      </c>
      <c r="E16" s="163"/>
      <c r="F16" s="164"/>
      <c r="G16" s="159">
        <f>'1 02 Rek'!I14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02 Rek'!H8</f>
        <v>0</v>
      </c>
      <c r="D17" s="109" t="str">
        <f>'1 02 Rek'!A15</f>
        <v>Přesun stavebních kapacit</v>
      </c>
      <c r="E17" s="163"/>
      <c r="F17" s="164"/>
      <c r="G17" s="159">
        <f>'1 02 Rek'!I15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02 Rek'!G8</f>
        <v>0</v>
      </c>
      <c r="D18" s="109" t="str">
        <f>'1 02 Rek'!A16</f>
        <v>Mimostaveništní doprava</v>
      </c>
      <c r="E18" s="163"/>
      <c r="F18" s="164"/>
      <c r="G18" s="159">
        <f>'1 02 Rek'!I16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02 Rek'!A17</f>
        <v>Zařízení staveniště</v>
      </c>
      <c r="E19" s="163"/>
      <c r="F19" s="164"/>
      <c r="G19" s="159">
        <f>'1 02 Rek'!I17</f>
        <v>0</v>
      </c>
    </row>
    <row r="20" spans="1:7" ht="15.95" customHeight="1" x14ac:dyDescent="0.2">
      <c r="A20" s="167"/>
      <c r="B20" s="158"/>
      <c r="C20" s="159"/>
      <c r="D20" s="109" t="str">
        <f>'1 02 Rek'!A18</f>
        <v>Provoz investora</v>
      </c>
      <c r="E20" s="163"/>
      <c r="F20" s="164"/>
      <c r="G20" s="159">
        <f>'1 02 Rek'!I18</f>
        <v>0</v>
      </c>
    </row>
    <row r="21" spans="1:7" ht="15.95" customHeight="1" x14ac:dyDescent="0.2">
      <c r="A21" s="167" t="s">
        <v>29</v>
      </c>
      <c r="B21" s="158"/>
      <c r="C21" s="159">
        <f>'1 02 Rek'!I8</f>
        <v>0</v>
      </c>
      <c r="D21" s="109" t="str">
        <f>'1 02 Rek'!A19</f>
        <v>Kompletační činnost (IČD)</v>
      </c>
      <c r="E21" s="163"/>
      <c r="F21" s="164"/>
      <c r="G21" s="159">
        <f>'1 02 Rek'!I19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02 Rek'!H21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7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141</v>
      </c>
      <c r="I1" s="212"/>
    </row>
    <row r="2" spans="1:57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142</v>
      </c>
      <c r="H2" s="219"/>
      <c r="I2" s="220"/>
    </row>
    <row r="3" spans="1:57" ht="13.5" thickTop="1" x14ac:dyDescent="0.2">
      <c r="F3" s="137"/>
    </row>
    <row r="4" spans="1:57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 x14ac:dyDescent="0.25"/>
    <row r="6" spans="1:57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 x14ac:dyDescent="0.25">
      <c r="A7" s="332" t="str">
        <f>'1 02 Pol'!B7</f>
        <v>991</v>
      </c>
      <c r="B7" s="70" t="str">
        <f>'1 02 Pol'!C7</f>
        <v>Zemní práce</v>
      </c>
      <c r="D7" s="230"/>
      <c r="E7" s="333">
        <f>'1 02 Pol'!BA37</f>
        <v>0</v>
      </c>
      <c r="F7" s="334">
        <f>'1 02 Pol'!BB37</f>
        <v>0</v>
      </c>
      <c r="G7" s="334">
        <f>'1 02 Pol'!BC37</f>
        <v>0</v>
      </c>
      <c r="H7" s="334">
        <f>'1 02 Pol'!BD37</f>
        <v>0</v>
      </c>
      <c r="I7" s="335">
        <f>'1 02 Pol'!BE37</f>
        <v>0</v>
      </c>
    </row>
    <row r="8" spans="1:57" s="14" customFormat="1" ht="13.5" thickBot="1" x14ac:dyDescent="0.25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 x14ac:dyDescent="0.2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 x14ac:dyDescent="0.25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 x14ac:dyDescent="0.25"/>
    <row r="12" spans="1:57" x14ac:dyDescent="0.2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 x14ac:dyDescent="0.2">
      <c r="A13" s="167" t="s">
        <v>132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 x14ac:dyDescent="0.2">
      <c r="A14" s="167" t="s">
        <v>133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 x14ac:dyDescent="0.2">
      <c r="A15" s="167" t="s">
        <v>134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 x14ac:dyDescent="0.2">
      <c r="A16" s="167" t="s">
        <v>135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 x14ac:dyDescent="0.2">
      <c r="A17" s="167" t="s">
        <v>136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 x14ac:dyDescent="0.2">
      <c r="A18" s="167" t="s">
        <v>137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 x14ac:dyDescent="0.2">
      <c r="A19" s="167" t="s">
        <v>138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 x14ac:dyDescent="0.2">
      <c r="A20" s="167" t="s">
        <v>139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 x14ac:dyDescent="0.25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 x14ac:dyDescent="0.2">
      <c r="B23" s="14"/>
      <c r="F23" s="258"/>
      <c r="G23" s="259"/>
      <c r="H23" s="259"/>
      <c r="I23" s="54"/>
    </row>
    <row r="24" spans="1:53" x14ac:dyDescent="0.2">
      <c r="F24" s="258"/>
      <c r="G24" s="259"/>
      <c r="H24" s="259"/>
      <c r="I24" s="54"/>
    </row>
    <row r="25" spans="1:53" x14ac:dyDescent="0.2">
      <c r="F25" s="258"/>
      <c r="G25" s="259"/>
      <c r="H25" s="259"/>
      <c r="I25" s="54"/>
    </row>
    <row r="26" spans="1:53" x14ac:dyDescent="0.2">
      <c r="F26" s="258"/>
      <c r="G26" s="259"/>
      <c r="H26" s="259"/>
      <c r="I26" s="54"/>
    </row>
    <row r="27" spans="1:53" x14ac:dyDescent="0.2">
      <c r="F27" s="258"/>
      <c r="G27" s="259"/>
      <c r="H27" s="259"/>
      <c r="I27" s="54"/>
    </row>
    <row r="28" spans="1:53" x14ac:dyDescent="0.2">
      <c r="F28" s="258"/>
      <c r="G28" s="259"/>
      <c r="H28" s="259"/>
      <c r="I28" s="54"/>
    </row>
    <row r="29" spans="1:53" x14ac:dyDescent="0.2">
      <c r="F29" s="258"/>
      <c r="G29" s="259"/>
      <c r="H29" s="259"/>
      <c r="I29" s="54"/>
    </row>
    <row r="30" spans="1:53" x14ac:dyDescent="0.2">
      <c r="F30" s="258"/>
      <c r="G30" s="259"/>
      <c r="H30" s="259"/>
      <c r="I30" s="54"/>
    </row>
    <row r="31" spans="1:53" x14ac:dyDescent="0.2">
      <c r="F31" s="258"/>
      <c r="G31" s="259"/>
      <c r="H31" s="259"/>
      <c r="I31" s="54"/>
    </row>
    <row r="32" spans="1:53" x14ac:dyDescent="0.2">
      <c r="F32" s="258"/>
      <c r="G32" s="259"/>
      <c r="H32" s="259"/>
      <c r="I32" s="54"/>
    </row>
    <row r="33" spans="6:9" x14ac:dyDescent="0.2">
      <c r="F33" s="258"/>
      <c r="G33" s="259"/>
      <c r="H33" s="259"/>
      <c r="I33" s="54"/>
    </row>
    <row r="34" spans="6:9" x14ac:dyDescent="0.2">
      <c r="F34" s="258"/>
      <c r="G34" s="259"/>
      <c r="H34" s="259"/>
      <c r="I34" s="54"/>
    </row>
    <row r="35" spans="6:9" x14ac:dyDescent="0.2">
      <c r="F35" s="258"/>
      <c r="G35" s="259"/>
      <c r="H35" s="259"/>
      <c r="I35" s="54"/>
    </row>
    <row r="36" spans="6:9" x14ac:dyDescent="0.2">
      <c r="F36" s="258"/>
      <c r="G36" s="259"/>
      <c r="H36" s="259"/>
      <c r="I36" s="54"/>
    </row>
    <row r="37" spans="6:9" x14ac:dyDescent="0.2">
      <c r="F37" s="258"/>
      <c r="G37" s="259"/>
      <c r="H37" s="259"/>
      <c r="I37" s="54"/>
    </row>
    <row r="38" spans="6:9" x14ac:dyDescent="0.2">
      <c r="F38" s="258"/>
      <c r="G38" s="259"/>
      <c r="H38" s="259"/>
      <c r="I38" s="54"/>
    </row>
    <row r="39" spans="6:9" x14ac:dyDescent="0.2">
      <c r="F39" s="258"/>
      <c r="G39" s="259"/>
      <c r="H39" s="259"/>
      <c r="I39" s="54"/>
    </row>
    <row r="40" spans="6:9" x14ac:dyDescent="0.2">
      <c r="F40" s="258"/>
      <c r="G40" s="259"/>
      <c r="H40" s="259"/>
      <c r="I40" s="54"/>
    </row>
    <row r="41" spans="6:9" x14ac:dyDescent="0.2">
      <c r="F41" s="258"/>
      <c r="G41" s="259"/>
      <c r="H41" s="259"/>
      <c r="I41" s="54"/>
    </row>
    <row r="42" spans="6:9" x14ac:dyDescent="0.2">
      <c r="F42" s="258"/>
      <c r="G42" s="259"/>
      <c r="H42" s="259"/>
      <c r="I42" s="54"/>
    </row>
    <row r="43" spans="6:9" x14ac:dyDescent="0.2">
      <c r="F43" s="258"/>
      <c r="G43" s="259"/>
      <c r="H43" s="259"/>
      <c r="I43" s="54"/>
    </row>
    <row r="44" spans="6:9" x14ac:dyDescent="0.2">
      <c r="F44" s="258"/>
      <c r="G44" s="259"/>
      <c r="H44" s="259"/>
      <c r="I44" s="54"/>
    </row>
    <row r="45" spans="6:9" x14ac:dyDescent="0.2">
      <c r="F45" s="258"/>
      <c r="G45" s="259"/>
      <c r="H45" s="259"/>
      <c r="I45" s="54"/>
    </row>
    <row r="46" spans="6:9" x14ac:dyDescent="0.2">
      <c r="F46" s="258"/>
      <c r="G46" s="259"/>
      <c r="H46" s="259"/>
      <c r="I46" s="54"/>
    </row>
    <row r="47" spans="6:9" x14ac:dyDescent="0.2">
      <c r="F47" s="258"/>
      <c r="G47" s="259"/>
      <c r="H47" s="259"/>
      <c r="I47" s="54"/>
    </row>
    <row r="48" spans="6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CB110"/>
  <sheetViews>
    <sheetView showGridLines="0" showZeros="0" zoomScaleNormal="100" zoomScaleSheetLayoutView="100" workbookViewId="0">
      <selection activeCell="J1" sqref="J1:J65536 K1:K65536"/>
    </sheetView>
  </sheetViews>
  <sheetFormatPr defaultRowHeight="12.75" x14ac:dyDescent="0.2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 x14ac:dyDescent="0.25">
      <c r="A1" s="260" t="s">
        <v>103</v>
      </c>
      <c r="B1" s="260"/>
      <c r="C1" s="260"/>
      <c r="D1" s="260"/>
      <c r="E1" s="260"/>
      <c r="F1" s="260"/>
      <c r="G1" s="260"/>
    </row>
    <row r="2" spans="1:80" ht="14.25" customHeight="1" thickBot="1" x14ac:dyDescent="0.25">
      <c r="B2" s="262"/>
      <c r="C2" s="263"/>
      <c r="D2" s="263"/>
      <c r="E2" s="264"/>
      <c r="F2" s="263"/>
      <c r="G2" s="263"/>
    </row>
    <row r="3" spans="1:80" ht="13.5" thickTop="1" x14ac:dyDescent="0.2">
      <c r="A3" s="205" t="s">
        <v>2</v>
      </c>
      <c r="B3" s="206"/>
      <c r="C3" s="207" t="s">
        <v>106</v>
      </c>
      <c r="D3" s="265"/>
      <c r="E3" s="266" t="s">
        <v>85</v>
      </c>
      <c r="F3" s="267" t="str">
        <f>'1 02 Rek'!H1</f>
        <v>02</v>
      </c>
      <c r="G3" s="268"/>
    </row>
    <row r="4" spans="1:80" ht="13.5" thickBot="1" x14ac:dyDescent="0.25">
      <c r="A4" s="269" t="s">
        <v>76</v>
      </c>
      <c r="B4" s="214"/>
      <c r="C4" s="215" t="s">
        <v>107</v>
      </c>
      <c r="D4" s="270"/>
      <c r="E4" s="271" t="str">
        <f>'1 02 Rek'!G2</f>
        <v>Ostatní náklady</v>
      </c>
      <c r="F4" s="272"/>
      <c r="G4" s="273"/>
    </row>
    <row r="5" spans="1:80" ht="13.5" thickTop="1" x14ac:dyDescent="0.2">
      <c r="A5" s="274"/>
      <c r="G5" s="276"/>
    </row>
    <row r="6" spans="1:80" ht="27" customHeight="1" x14ac:dyDescent="0.2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 x14ac:dyDescent="0.2">
      <c r="A7" s="282" t="s">
        <v>97</v>
      </c>
      <c r="B7" s="283" t="s">
        <v>110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 ht="22.5" x14ac:dyDescent="0.2">
      <c r="A8" s="293">
        <v>1</v>
      </c>
      <c r="B8" s="294" t="s">
        <v>143</v>
      </c>
      <c r="C8" s="295" t="s">
        <v>144</v>
      </c>
      <c r="D8" s="296" t="s">
        <v>114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 x14ac:dyDescent="0.2">
      <c r="A9" s="301"/>
      <c r="B9" s="302"/>
      <c r="C9" s="303" t="s">
        <v>145</v>
      </c>
      <c r="D9" s="304"/>
      <c r="E9" s="304"/>
      <c r="F9" s="304"/>
      <c r="G9" s="305"/>
      <c r="I9" s="306"/>
      <c r="K9" s="306"/>
      <c r="L9" s="307" t="s">
        <v>145</v>
      </c>
      <c r="O9" s="292">
        <v>3</v>
      </c>
    </row>
    <row r="10" spans="1:80" x14ac:dyDescent="0.2">
      <c r="A10" s="301"/>
      <c r="B10" s="302"/>
      <c r="C10" s="303"/>
      <c r="D10" s="304"/>
      <c r="E10" s="304"/>
      <c r="F10" s="304"/>
      <c r="G10" s="305"/>
      <c r="I10" s="306"/>
      <c r="K10" s="306"/>
      <c r="L10" s="307"/>
      <c r="O10" s="292">
        <v>3</v>
      </c>
    </row>
    <row r="11" spans="1:80" x14ac:dyDescent="0.2">
      <c r="A11" s="301"/>
      <c r="B11" s="302"/>
      <c r="C11" s="303" t="s">
        <v>146</v>
      </c>
      <c r="D11" s="304"/>
      <c r="E11" s="304"/>
      <c r="F11" s="304"/>
      <c r="G11" s="305"/>
      <c r="I11" s="306"/>
      <c r="K11" s="306"/>
      <c r="L11" s="307" t="s">
        <v>146</v>
      </c>
      <c r="O11" s="292">
        <v>3</v>
      </c>
    </row>
    <row r="12" spans="1:80" x14ac:dyDescent="0.2">
      <c r="A12" s="301"/>
      <c r="B12" s="308"/>
      <c r="C12" s="309" t="s">
        <v>98</v>
      </c>
      <c r="D12" s="310"/>
      <c r="E12" s="311">
        <v>1</v>
      </c>
      <c r="F12" s="312"/>
      <c r="G12" s="313"/>
      <c r="H12" s="314"/>
      <c r="I12" s="306"/>
      <c r="J12" s="315"/>
      <c r="K12" s="306"/>
      <c r="M12" s="307">
        <v>1</v>
      </c>
      <c r="O12" s="292"/>
    </row>
    <row r="13" spans="1:80" x14ac:dyDescent="0.2">
      <c r="A13" s="293">
        <v>2</v>
      </c>
      <c r="B13" s="294" t="s">
        <v>147</v>
      </c>
      <c r="C13" s="295" t="s">
        <v>148</v>
      </c>
      <c r="D13" s="296" t="s">
        <v>114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 ht="22.5" x14ac:dyDescent="0.2">
      <c r="A14" s="301"/>
      <c r="B14" s="302"/>
      <c r="C14" s="303" t="s">
        <v>149</v>
      </c>
      <c r="D14" s="304"/>
      <c r="E14" s="304"/>
      <c r="F14" s="304"/>
      <c r="G14" s="305"/>
      <c r="I14" s="306"/>
      <c r="K14" s="306"/>
      <c r="L14" s="307" t="s">
        <v>149</v>
      </c>
      <c r="O14" s="292">
        <v>3</v>
      </c>
    </row>
    <row r="15" spans="1:80" x14ac:dyDescent="0.2">
      <c r="A15" s="301"/>
      <c r="B15" s="302"/>
      <c r="C15" s="303"/>
      <c r="D15" s="304"/>
      <c r="E15" s="304"/>
      <c r="F15" s="304"/>
      <c r="G15" s="305"/>
      <c r="I15" s="306"/>
      <c r="K15" s="306"/>
      <c r="L15" s="307"/>
      <c r="O15" s="292">
        <v>3</v>
      </c>
    </row>
    <row r="16" spans="1:80" ht="22.5" x14ac:dyDescent="0.2">
      <c r="A16" s="301"/>
      <c r="B16" s="302"/>
      <c r="C16" s="303" t="s">
        <v>150</v>
      </c>
      <c r="D16" s="304"/>
      <c r="E16" s="304"/>
      <c r="F16" s="304"/>
      <c r="G16" s="305"/>
      <c r="I16" s="306"/>
      <c r="K16" s="306"/>
      <c r="L16" s="307" t="s">
        <v>150</v>
      </c>
      <c r="O16" s="292">
        <v>3</v>
      </c>
    </row>
    <row r="17" spans="1:80" x14ac:dyDescent="0.2">
      <c r="A17" s="301"/>
      <c r="B17" s="302"/>
      <c r="C17" s="303"/>
      <c r="D17" s="304"/>
      <c r="E17" s="304"/>
      <c r="F17" s="304"/>
      <c r="G17" s="305"/>
      <c r="I17" s="306"/>
      <c r="K17" s="306"/>
      <c r="L17" s="307"/>
      <c r="O17" s="292">
        <v>3</v>
      </c>
    </row>
    <row r="18" spans="1:80" x14ac:dyDescent="0.2">
      <c r="A18" s="301"/>
      <c r="B18" s="302"/>
      <c r="C18" s="303" t="s">
        <v>151</v>
      </c>
      <c r="D18" s="304"/>
      <c r="E18" s="304"/>
      <c r="F18" s="304"/>
      <c r="G18" s="305"/>
      <c r="I18" s="306"/>
      <c r="K18" s="306"/>
      <c r="L18" s="307" t="s">
        <v>151</v>
      </c>
      <c r="O18" s="292">
        <v>3</v>
      </c>
    </row>
    <row r="19" spans="1:80" x14ac:dyDescent="0.2">
      <c r="A19" s="301"/>
      <c r="B19" s="302"/>
      <c r="C19" s="303" t="s">
        <v>152</v>
      </c>
      <c r="D19" s="304"/>
      <c r="E19" s="304"/>
      <c r="F19" s="304"/>
      <c r="G19" s="305"/>
      <c r="I19" s="306"/>
      <c r="K19" s="306"/>
      <c r="L19" s="307" t="s">
        <v>152</v>
      </c>
      <c r="O19" s="292">
        <v>3</v>
      </c>
    </row>
    <row r="20" spans="1:80" x14ac:dyDescent="0.2">
      <c r="A20" s="301"/>
      <c r="B20" s="302"/>
      <c r="C20" s="303"/>
      <c r="D20" s="304"/>
      <c r="E20" s="304"/>
      <c r="F20" s="304"/>
      <c r="G20" s="305"/>
      <c r="I20" s="306"/>
      <c r="K20" s="306"/>
      <c r="L20" s="307"/>
      <c r="O20" s="292">
        <v>3</v>
      </c>
    </row>
    <row r="21" spans="1:80" x14ac:dyDescent="0.2">
      <c r="A21" s="301"/>
      <c r="B21" s="302"/>
      <c r="C21" s="303" t="s">
        <v>153</v>
      </c>
      <c r="D21" s="304"/>
      <c r="E21" s="304"/>
      <c r="F21" s="304"/>
      <c r="G21" s="305"/>
      <c r="I21" s="306"/>
      <c r="K21" s="306"/>
      <c r="L21" s="307" t="s">
        <v>153</v>
      </c>
      <c r="O21" s="292">
        <v>3</v>
      </c>
    </row>
    <row r="22" spans="1:80" x14ac:dyDescent="0.2">
      <c r="A22" s="301"/>
      <c r="B22" s="302"/>
      <c r="C22" s="303"/>
      <c r="D22" s="304"/>
      <c r="E22" s="304"/>
      <c r="F22" s="304"/>
      <c r="G22" s="305"/>
      <c r="I22" s="306"/>
      <c r="K22" s="306"/>
      <c r="L22" s="307"/>
      <c r="O22" s="292">
        <v>3</v>
      </c>
    </row>
    <row r="23" spans="1:80" ht="22.5" x14ac:dyDescent="0.2">
      <c r="A23" s="301"/>
      <c r="B23" s="302"/>
      <c r="C23" s="303" t="s">
        <v>154</v>
      </c>
      <c r="D23" s="304"/>
      <c r="E23" s="304"/>
      <c r="F23" s="304"/>
      <c r="G23" s="305"/>
      <c r="I23" s="306"/>
      <c r="K23" s="306"/>
      <c r="L23" s="307" t="s">
        <v>154</v>
      </c>
      <c r="O23" s="292">
        <v>3</v>
      </c>
    </row>
    <row r="24" spans="1:80" x14ac:dyDescent="0.2">
      <c r="A24" s="301"/>
      <c r="B24" s="302"/>
      <c r="C24" s="303"/>
      <c r="D24" s="304"/>
      <c r="E24" s="304"/>
      <c r="F24" s="304"/>
      <c r="G24" s="305"/>
      <c r="I24" s="306"/>
      <c r="K24" s="306"/>
      <c r="L24" s="307"/>
      <c r="O24" s="292">
        <v>3</v>
      </c>
    </row>
    <row r="25" spans="1:80" x14ac:dyDescent="0.2">
      <c r="A25" s="301"/>
      <c r="B25" s="308"/>
      <c r="C25" s="309" t="s">
        <v>98</v>
      </c>
      <c r="D25" s="310"/>
      <c r="E25" s="311">
        <v>1</v>
      </c>
      <c r="F25" s="312"/>
      <c r="G25" s="313"/>
      <c r="H25" s="314"/>
      <c r="I25" s="306"/>
      <c r="J25" s="315"/>
      <c r="K25" s="306"/>
      <c r="M25" s="307">
        <v>1</v>
      </c>
      <c r="O25" s="292"/>
    </row>
    <row r="26" spans="1:80" ht="22.5" x14ac:dyDescent="0.2">
      <c r="A26" s="293">
        <v>3</v>
      </c>
      <c r="B26" s="294" t="s">
        <v>155</v>
      </c>
      <c r="C26" s="295" t="s">
        <v>156</v>
      </c>
      <c r="D26" s="296" t="s">
        <v>114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x14ac:dyDescent="0.2">
      <c r="A27" s="301"/>
      <c r="B27" s="302"/>
      <c r="C27" s="303" t="s">
        <v>157</v>
      </c>
      <c r="D27" s="304"/>
      <c r="E27" s="304"/>
      <c r="F27" s="304"/>
      <c r="G27" s="305"/>
      <c r="I27" s="306"/>
      <c r="K27" s="306"/>
      <c r="L27" s="307" t="s">
        <v>157</v>
      </c>
      <c r="O27" s="292">
        <v>3</v>
      </c>
    </row>
    <row r="28" spans="1:80" x14ac:dyDescent="0.2">
      <c r="A28" s="301"/>
      <c r="B28" s="302"/>
      <c r="C28" s="303"/>
      <c r="D28" s="304"/>
      <c r="E28" s="304"/>
      <c r="F28" s="304"/>
      <c r="G28" s="305"/>
      <c r="I28" s="306"/>
      <c r="K28" s="306"/>
      <c r="L28" s="307"/>
      <c r="O28" s="292">
        <v>3</v>
      </c>
    </row>
    <row r="29" spans="1:80" x14ac:dyDescent="0.2">
      <c r="A29" s="301"/>
      <c r="B29" s="302"/>
      <c r="C29" s="303"/>
      <c r="D29" s="304"/>
      <c r="E29" s="304"/>
      <c r="F29" s="304"/>
      <c r="G29" s="305"/>
      <c r="I29" s="306"/>
      <c r="K29" s="306"/>
      <c r="L29" s="307"/>
      <c r="O29" s="292">
        <v>3</v>
      </c>
    </row>
    <row r="30" spans="1:80" x14ac:dyDescent="0.2">
      <c r="A30" s="301"/>
      <c r="B30" s="308"/>
      <c r="C30" s="309" t="s">
        <v>98</v>
      </c>
      <c r="D30" s="310"/>
      <c r="E30" s="311">
        <v>1</v>
      </c>
      <c r="F30" s="312"/>
      <c r="G30" s="313"/>
      <c r="H30" s="314"/>
      <c r="I30" s="306"/>
      <c r="J30" s="315"/>
      <c r="K30" s="306"/>
      <c r="M30" s="307">
        <v>1</v>
      </c>
      <c r="O30" s="292"/>
    </row>
    <row r="31" spans="1:80" x14ac:dyDescent="0.2">
      <c r="A31" s="293">
        <v>4</v>
      </c>
      <c r="B31" s="294" t="s">
        <v>158</v>
      </c>
      <c r="C31" s="295" t="s">
        <v>159</v>
      </c>
      <c r="D31" s="296" t="s">
        <v>114</v>
      </c>
      <c r="E31" s="297">
        <v>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 x14ac:dyDescent="0.2">
      <c r="A32" s="301"/>
      <c r="B32" s="302"/>
      <c r="C32" s="303" t="s">
        <v>160</v>
      </c>
      <c r="D32" s="304"/>
      <c r="E32" s="304"/>
      <c r="F32" s="304"/>
      <c r="G32" s="305"/>
      <c r="I32" s="306"/>
      <c r="K32" s="306"/>
      <c r="L32" s="307" t="s">
        <v>160</v>
      </c>
      <c r="O32" s="292">
        <v>3</v>
      </c>
    </row>
    <row r="33" spans="1:57" ht="22.5" x14ac:dyDescent="0.2">
      <c r="A33" s="301"/>
      <c r="B33" s="302"/>
      <c r="C33" s="303" t="s">
        <v>161</v>
      </c>
      <c r="D33" s="304"/>
      <c r="E33" s="304"/>
      <c r="F33" s="304"/>
      <c r="G33" s="305"/>
      <c r="I33" s="306"/>
      <c r="K33" s="306"/>
      <c r="L33" s="307" t="s">
        <v>161</v>
      </c>
      <c r="O33" s="292">
        <v>3</v>
      </c>
    </row>
    <row r="34" spans="1:57" x14ac:dyDescent="0.2">
      <c r="A34" s="301"/>
      <c r="B34" s="302"/>
      <c r="C34" s="303" t="s">
        <v>162</v>
      </c>
      <c r="D34" s="304"/>
      <c r="E34" s="304"/>
      <c r="F34" s="304"/>
      <c r="G34" s="305"/>
      <c r="I34" s="306"/>
      <c r="K34" s="306"/>
      <c r="L34" s="307" t="s">
        <v>162</v>
      </c>
      <c r="O34" s="292">
        <v>3</v>
      </c>
    </row>
    <row r="35" spans="1:57" x14ac:dyDescent="0.2">
      <c r="A35" s="301"/>
      <c r="B35" s="302"/>
      <c r="C35" s="303" t="s">
        <v>163</v>
      </c>
      <c r="D35" s="304"/>
      <c r="E35" s="304"/>
      <c r="F35" s="304"/>
      <c r="G35" s="305"/>
      <c r="I35" s="306"/>
      <c r="K35" s="306"/>
      <c r="L35" s="307" t="s">
        <v>163</v>
      </c>
      <c r="O35" s="292">
        <v>3</v>
      </c>
    </row>
    <row r="36" spans="1:57" x14ac:dyDescent="0.2">
      <c r="A36" s="301"/>
      <c r="B36" s="308"/>
      <c r="C36" s="309" t="s">
        <v>98</v>
      </c>
      <c r="D36" s="310"/>
      <c r="E36" s="311">
        <v>1</v>
      </c>
      <c r="F36" s="312"/>
      <c r="G36" s="313"/>
      <c r="H36" s="314"/>
      <c r="I36" s="306"/>
      <c r="J36" s="315"/>
      <c r="K36" s="306"/>
      <c r="M36" s="307">
        <v>1</v>
      </c>
      <c r="O36" s="292"/>
    </row>
    <row r="37" spans="1:57" x14ac:dyDescent="0.2">
      <c r="A37" s="316"/>
      <c r="B37" s="317" t="s">
        <v>101</v>
      </c>
      <c r="C37" s="318" t="s">
        <v>111</v>
      </c>
      <c r="D37" s="319"/>
      <c r="E37" s="320"/>
      <c r="F37" s="321"/>
      <c r="G37" s="322">
        <f>SUM(G7:G36)</f>
        <v>0</v>
      </c>
      <c r="H37" s="323"/>
      <c r="I37" s="324">
        <f>SUM(I7:I36)</f>
        <v>0</v>
      </c>
      <c r="J37" s="323"/>
      <c r="K37" s="324">
        <f>SUM(K7:K36)</f>
        <v>0</v>
      </c>
      <c r="O37" s="292">
        <v>4</v>
      </c>
      <c r="BA37" s="325">
        <f>SUM(BA7:BA36)</f>
        <v>0</v>
      </c>
      <c r="BB37" s="325">
        <f>SUM(BB7:BB36)</f>
        <v>0</v>
      </c>
      <c r="BC37" s="325">
        <f>SUM(BC7:BC36)</f>
        <v>0</v>
      </c>
      <c r="BD37" s="325">
        <f>SUM(BD7:BD36)</f>
        <v>0</v>
      </c>
      <c r="BE37" s="325">
        <f>SUM(BE7:BE36)</f>
        <v>0</v>
      </c>
    </row>
    <row r="38" spans="1:57" x14ac:dyDescent="0.2">
      <c r="E38" s="261"/>
    </row>
    <row r="39" spans="1:57" x14ac:dyDescent="0.2">
      <c r="E39" s="261"/>
    </row>
    <row r="40" spans="1:57" x14ac:dyDescent="0.2">
      <c r="E40" s="261"/>
    </row>
    <row r="41" spans="1:57" x14ac:dyDescent="0.2">
      <c r="E41" s="261"/>
    </row>
    <row r="42" spans="1:57" x14ac:dyDescent="0.2">
      <c r="E42" s="261"/>
    </row>
    <row r="43" spans="1:57" x14ac:dyDescent="0.2">
      <c r="E43" s="261"/>
    </row>
    <row r="44" spans="1:57" x14ac:dyDescent="0.2">
      <c r="E44" s="261"/>
    </row>
    <row r="45" spans="1:57" x14ac:dyDescent="0.2">
      <c r="E45" s="261"/>
    </row>
    <row r="46" spans="1:57" x14ac:dyDescent="0.2">
      <c r="E46" s="261"/>
    </row>
    <row r="47" spans="1:57" x14ac:dyDescent="0.2">
      <c r="E47" s="261"/>
    </row>
    <row r="48" spans="1:57" x14ac:dyDescent="0.2">
      <c r="E48" s="261"/>
    </row>
    <row r="49" spans="1:7" x14ac:dyDescent="0.2">
      <c r="E49" s="261"/>
    </row>
    <row r="50" spans="1:7" x14ac:dyDescent="0.2">
      <c r="E50" s="261"/>
    </row>
    <row r="51" spans="1:7" x14ac:dyDescent="0.2">
      <c r="E51" s="261"/>
    </row>
    <row r="52" spans="1:7" x14ac:dyDescent="0.2">
      <c r="E52" s="261"/>
    </row>
    <row r="53" spans="1:7" x14ac:dyDescent="0.2">
      <c r="E53" s="261"/>
    </row>
    <row r="54" spans="1:7" x14ac:dyDescent="0.2">
      <c r="E54" s="261"/>
    </row>
    <row r="55" spans="1:7" x14ac:dyDescent="0.2">
      <c r="E55" s="261"/>
    </row>
    <row r="56" spans="1:7" x14ac:dyDescent="0.2">
      <c r="E56" s="261"/>
    </row>
    <row r="57" spans="1:7" x14ac:dyDescent="0.2">
      <c r="E57" s="261"/>
    </row>
    <row r="58" spans="1:7" x14ac:dyDescent="0.2">
      <c r="E58" s="261"/>
    </row>
    <row r="59" spans="1:7" x14ac:dyDescent="0.2">
      <c r="E59" s="261"/>
    </row>
    <row r="60" spans="1:7" x14ac:dyDescent="0.2">
      <c r="E60" s="261"/>
    </row>
    <row r="61" spans="1:7" x14ac:dyDescent="0.2">
      <c r="A61" s="315"/>
      <c r="B61" s="315"/>
      <c r="C61" s="315"/>
      <c r="D61" s="315"/>
      <c r="E61" s="315"/>
      <c r="F61" s="315"/>
      <c r="G61" s="315"/>
    </row>
    <row r="62" spans="1:7" x14ac:dyDescent="0.2">
      <c r="A62" s="315"/>
      <c r="B62" s="315"/>
      <c r="C62" s="315"/>
      <c r="D62" s="315"/>
      <c r="E62" s="315"/>
      <c r="F62" s="315"/>
      <c r="G62" s="315"/>
    </row>
    <row r="63" spans="1:7" x14ac:dyDescent="0.2">
      <c r="A63" s="315"/>
      <c r="B63" s="315"/>
      <c r="C63" s="315"/>
      <c r="D63" s="315"/>
      <c r="E63" s="315"/>
      <c r="F63" s="315"/>
      <c r="G63" s="315"/>
    </row>
    <row r="64" spans="1:7" x14ac:dyDescent="0.2">
      <c r="A64" s="315"/>
      <c r="B64" s="315"/>
      <c r="C64" s="315"/>
      <c r="D64" s="315"/>
      <c r="E64" s="315"/>
      <c r="F64" s="315"/>
      <c r="G64" s="315"/>
    </row>
    <row r="65" spans="5:5" x14ac:dyDescent="0.2">
      <c r="E65" s="261"/>
    </row>
    <row r="66" spans="5:5" x14ac:dyDescent="0.2">
      <c r="E66" s="261"/>
    </row>
    <row r="67" spans="5:5" x14ac:dyDescent="0.2">
      <c r="E67" s="261"/>
    </row>
    <row r="68" spans="5:5" x14ac:dyDescent="0.2">
      <c r="E68" s="261"/>
    </row>
    <row r="69" spans="5:5" x14ac:dyDescent="0.2">
      <c r="E69" s="261"/>
    </row>
    <row r="70" spans="5:5" x14ac:dyDescent="0.2">
      <c r="E70" s="261"/>
    </row>
    <row r="71" spans="5:5" x14ac:dyDescent="0.2">
      <c r="E71" s="261"/>
    </row>
    <row r="72" spans="5:5" x14ac:dyDescent="0.2">
      <c r="E72" s="261"/>
    </row>
    <row r="73" spans="5:5" x14ac:dyDescent="0.2">
      <c r="E73" s="261"/>
    </row>
    <row r="74" spans="5:5" x14ac:dyDescent="0.2">
      <c r="E74" s="261"/>
    </row>
    <row r="75" spans="5:5" x14ac:dyDescent="0.2">
      <c r="E75" s="261"/>
    </row>
    <row r="76" spans="5:5" x14ac:dyDescent="0.2">
      <c r="E76" s="261"/>
    </row>
    <row r="77" spans="5:5" x14ac:dyDescent="0.2">
      <c r="E77" s="261"/>
    </row>
    <row r="78" spans="5:5" x14ac:dyDescent="0.2">
      <c r="E78" s="261"/>
    </row>
    <row r="79" spans="5:5" x14ac:dyDescent="0.2">
      <c r="E79" s="261"/>
    </row>
    <row r="80" spans="5:5" x14ac:dyDescent="0.2">
      <c r="E80" s="261"/>
    </row>
    <row r="81" spans="1:5" x14ac:dyDescent="0.2">
      <c r="E81" s="261"/>
    </row>
    <row r="82" spans="1:5" x14ac:dyDescent="0.2">
      <c r="E82" s="261"/>
    </row>
    <row r="83" spans="1:5" x14ac:dyDescent="0.2">
      <c r="E83" s="261"/>
    </row>
    <row r="84" spans="1:5" x14ac:dyDescent="0.2">
      <c r="E84" s="261"/>
    </row>
    <row r="85" spans="1:5" x14ac:dyDescent="0.2">
      <c r="E85" s="261"/>
    </row>
    <row r="86" spans="1:5" x14ac:dyDescent="0.2">
      <c r="E86" s="261"/>
    </row>
    <row r="87" spans="1:5" x14ac:dyDescent="0.2">
      <c r="E87" s="261"/>
    </row>
    <row r="88" spans="1:5" x14ac:dyDescent="0.2">
      <c r="E88" s="261"/>
    </row>
    <row r="89" spans="1:5" x14ac:dyDescent="0.2">
      <c r="E89" s="261"/>
    </row>
    <row r="90" spans="1:5" x14ac:dyDescent="0.2">
      <c r="E90" s="261"/>
    </row>
    <row r="91" spans="1:5" x14ac:dyDescent="0.2">
      <c r="E91" s="261"/>
    </row>
    <row r="92" spans="1:5" x14ac:dyDescent="0.2">
      <c r="E92" s="261"/>
    </row>
    <row r="93" spans="1:5" x14ac:dyDescent="0.2">
      <c r="E93" s="261"/>
    </row>
    <row r="94" spans="1:5" x14ac:dyDescent="0.2">
      <c r="E94" s="261"/>
    </row>
    <row r="95" spans="1:5" x14ac:dyDescent="0.2">
      <c r="E95" s="261"/>
    </row>
    <row r="96" spans="1:5" x14ac:dyDescent="0.2">
      <c r="A96" s="326"/>
      <c r="B96" s="326"/>
    </row>
    <row r="97" spans="1:7" x14ac:dyDescent="0.2">
      <c r="A97" s="315"/>
      <c r="B97" s="315"/>
      <c r="C97" s="327"/>
      <c r="D97" s="327"/>
      <c r="E97" s="328"/>
      <c r="F97" s="327"/>
      <c r="G97" s="329"/>
    </row>
    <row r="98" spans="1:7" x14ac:dyDescent="0.2">
      <c r="A98" s="330"/>
      <c r="B98" s="330"/>
      <c r="C98" s="315"/>
      <c r="D98" s="315"/>
      <c r="E98" s="331"/>
      <c r="F98" s="315"/>
      <c r="G98" s="315"/>
    </row>
    <row r="99" spans="1:7" x14ac:dyDescent="0.2">
      <c r="A99" s="315"/>
      <c r="B99" s="315"/>
      <c r="C99" s="315"/>
      <c r="D99" s="315"/>
      <c r="E99" s="331"/>
      <c r="F99" s="315"/>
      <c r="G99" s="315"/>
    </row>
    <row r="100" spans="1:7" x14ac:dyDescent="0.2">
      <c r="A100" s="315"/>
      <c r="B100" s="315"/>
      <c r="C100" s="315"/>
      <c r="D100" s="315"/>
      <c r="E100" s="331"/>
      <c r="F100" s="315"/>
      <c r="G100" s="315"/>
    </row>
    <row r="101" spans="1:7" x14ac:dyDescent="0.2">
      <c r="A101" s="315"/>
      <c r="B101" s="315"/>
      <c r="C101" s="315"/>
      <c r="D101" s="315"/>
      <c r="E101" s="331"/>
      <c r="F101" s="315"/>
      <c r="G101" s="315"/>
    </row>
    <row r="102" spans="1:7" x14ac:dyDescent="0.2">
      <c r="A102" s="315"/>
      <c r="B102" s="315"/>
      <c r="C102" s="315"/>
      <c r="D102" s="315"/>
      <c r="E102" s="331"/>
      <c r="F102" s="315"/>
      <c r="G102" s="315"/>
    </row>
    <row r="103" spans="1:7" x14ac:dyDescent="0.2">
      <c r="A103" s="315"/>
      <c r="B103" s="315"/>
      <c r="C103" s="315"/>
      <c r="D103" s="315"/>
      <c r="E103" s="331"/>
      <c r="F103" s="315"/>
      <c r="G103" s="315"/>
    </row>
    <row r="104" spans="1:7" x14ac:dyDescent="0.2">
      <c r="A104" s="315"/>
      <c r="B104" s="315"/>
      <c r="C104" s="315"/>
      <c r="D104" s="315"/>
      <c r="E104" s="331"/>
      <c r="F104" s="315"/>
      <c r="G104" s="315"/>
    </row>
    <row r="105" spans="1:7" x14ac:dyDescent="0.2">
      <c r="A105" s="315"/>
      <c r="B105" s="315"/>
      <c r="C105" s="315"/>
      <c r="D105" s="315"/>
      <c r="E105" s="331"/>
      <c r="F105" s="315"/>
      <c r="G105" s="315"/>
    </row>
    <row r="106" spans="1:7" x14ac:dyDescent="0.2">
      <c r="A106" s="315"/>
      <c r="B106" s="315"/>
      <c r="C106" s="315"/>
      <c r="D106" s="315"/>
      <c r="E106" s="331"/>
      <c r="F106" s="315"/>
      <c r="G106" s="315"/>
    </row>
    <row r="107" spans="1:7" x14ac:dyDescent="0.2">
      <c r="A107" s="315"/>
      <c r="B107" s="315"/>
      <c r="C107" s="315"/>
      <c r="D107" s="315"/>
      <c r="E107" s="331"/>
      <c r="F107" s="315"/>
      <c r="G107" s="315"/>
    </row>
    <row r="108" spans="1:7" x14ac:dyDescent="0.2">
      <c r="A108" s="315"/>
      <c r="B108" s="315"/>
      <c r="C108" s="315"/>
      <c r="D108" s="315"/>
      <c r="E108" s="331"/>
      <c r="F108" s="315"/>
      <c r="G108" s="315"/>
    </row>
    <row r="109" spans="1:7" x14ac:dyDescent="0.2">
      <c r="A109" s="315"/>
      <c r="B109" s="315"/>
      <c r="C109" s="315"/>
      <c r="D109" s="315"/>
      <c r="E109" s="331"/>
      <c r="F109" s="315"/>
      <c r="G109" s="315"/>
    </row>
    <row r="110" spans="1:7" x14ac:dyDescent="0.2">
      <c r="A110" s="315"/>
      <c r="B110" s="315"/>
      <c r="C110" s="315"/>
      <c r="D110" s="315"/>
      <c r="E110" s="331"/>
      <c r="F110" s="315"/>
      <c r="G110" s="315"/>
    </row>
  </sheetData>
  <mergeCells count="29">
    <mergeCell ref="C34:G34"/>
    <mergeCell ref="C35:G35"/>
    <mergeCell ref="C36:D36"/>
    <mergeCell ref="C27:G27"/>
    <mergeCell ref="C28:G28"/>
    <mergeCell ref="C29:G29"/>
    <mergeCell ref="C30:D30"/>
    <mergeCell ref="C32:G32"/>
    <mergeCell ref="C33:G33"/>
    <mergeCell ref="C20:G20"/>
    <mergeCell ref="C21:G21"/>
    <mergeCell ref="C22:G22"/>
    <mergeCell ref="C23:G23"/>
    <mergeCell ref="C24:G24"/>
    <mergeCell ref="C25:D25"/>
    <mergeCell ref="C14:G14"/>
    <mergeCell ref="C15:G15"/>
    <mergeCell ref="C16:G16"/>
    <mergeCell ref="C17:G17"/>
    <mergeCell ref="C18:G18"/>
    <mergeCell ref="C19:G19"/>
    <mergeCell ref="A1:G1"/>
    <mergeCell ref="A3:B3"/>
    <mergeCell ref="A4:B4"/>
    <mergeCell ref="E4:G4"/>
    <mergeCell ref="C9:G9"/>
    <mergeCell ref="C10:G10"/>
    <mergeCell ref="C11:G11"/>
    <mergeCell ref="C12:D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34" zoomScaleNormal="100" workbookViewId="0"/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101" t="s">
        <v>102</v>
      </c>
      <c r="B1" s="102"/>
      <c r="C1" s="102"/>
      <c r="D1" s="102"/>
      <c r="E1" s="102"/>
      <c r="F1" s="102"/>
      <c r="G1" s="102"/>
    </row>
    <row r="2" spans="1:57" ht="12.75" customHeight="1" x14ac:dyDescent="0.2">
      <c r="A2" s="103" t="s">
        <v>32</v>
      </c>
      <c r="B2" s="104"/>
      <c r="C2" s="105" t="s">
        <v>165</v>
      </c>
      <c r="D2" s="105" t="s">
        <v>166</v>
      </c>
      <c r="E2" s="106"/>
      <c r="F2" s="107" t="s">
        <v>33</v>
      </c>
      <c r="G2" s="108"/>
    </row>
    <row r="3" spans="1:57" ht="3" hidden="1" customHeight="1" x14ac:dyDescent="0.2">
      <c r="A3" s="109"/>
      <c r="B3" s="110"/>
      <c r="C3" s="111"/>
      <c r="D3" s="111"/>
      <c r="E3" s="112"/>
      <c r="F3" s="113"/>
      <c r="G3" s="114"/>
    </row>
    <row r="4" spans="1:57" ht="12" customHeight="1" x14ac:dyDescent="0.2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 x14ac:dyDescent="0.2">
      <c r="A5" s="117" t="s">
        <v>98</v>
      </c>
      <c r="B5" s="118"/>
      <c r="C5" s="119" t="s">
        <v>105</v>
      </c>
      <c r="D5" s="120"/>
      <c r="E5" s="118"/>
      <c r="F5" s="113" t="s">
        <v>36</v>
      </c>
      <c r="G5" s="114"/>
    </row>
    <row r="6" spans="1:57" ht="12.95" customHeight="1" x14ac:dyDescent="0.2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 x14ac:dyDescent="0.2">
      <c r="A7" s="124" t="s">
        <v>104</v>
      </c>
      <c r="B7" s="125"/>
      <c r="C7" s="126" t="s">
        <v>105</v>
      </c>
      <c r="D7" s="127"/>
      <c r="E7" s="127"/>
      <c r="F7" s="128" t="s">
        <v>39</v>
      </c>
      <c r="G7" s="122">
        <f>IF(G6=0,,ROUND((F30+F32)/G6,1))</f>
        <v>0</v>
      </c>
    </row>
    <row r="8" spans="1:57" x14ac:dyDescent="0.2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 x14ac:dyDescent="0.2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 x14ac:dyDescent="0.2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 x14ac:dyDescent="0.2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 x14ac:dyDescent="0.2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 x14ac:dyDescent="0.25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 x14ac:dyDescent="0.25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 x14ac:dyDescent="0.2">
      <c r="A15" s="157"/>
      <c r="B15" s="158" t="s">
        <v>51</v>
      </c>
      <c r="C15" s="159">
        <f>'1 03 Rek'!E19</f>
        <v>0</v>
      </c>
      <c r="D15" s="160" t="str">
        <f>'1 03 Rek'!A24</f>
        <v>Ztížené výrobní podmínky</v>
      </c>
      <c r="E15" s="161"/>
      <c r="F15" s="162"/>
      <c r="G15" s="159">
        <f>'1 03 Rek'!I24</f>
        <v>0</v>
      </c>
    </row>
    <row r="16" spans="1:57" ht="15.95" customHeight="1" x14ac:dyDescent="0.2">
      <c r="A16" s="157" t="s">
        <v>52</v>
      </c>
      <c r="B16" s="158" t="s">
        <v>53</v>
      </c>
      <c r="C16" s="159">
        <f>'1 03 Rek'!F19</f>
        <v>0</v>
      </c>
      <c r="D16" s="109" t="str">
        <f>'1 03 Rek'!A25</f>
        <v>Oborová přirážka</v>
      </c>
      <c r="E16" s="163"/>
      <c r="F16" s="164"/>
      <c r="G16" s="159">
        <f>'1 03 Rek'!I25</f>
        <v>0</v>
      </c>
    </row>
    <row r="17" spans="1:7" ht="15.95" customHeight="1" x14ac:dyDescent="0.2">
      <c r="A17" s="157" t="s">
        <v>54</v>
      </c>
      <c r="B17" s="158" t="s">
        <v>55</v>
      </c>
      <c r="C17" s="159">
        <f>'1 03 Rek'!H19</f>
        <v>0</v>
      </c>
      <c r="D17" s="109" t="str">
        <f>'1 03 Rek'!A26</f>
        <v>Přesun stavebních kapacit</v>
      </c>
      <c r="E17" s="163"/>
      <c r="F17" s="164"/>
      <c r="G17" s="159">
        <f>'1 03 Rek'!I26</f>
        <v>0</v>
      </c>
    </row>
    <row r="18" spans="1:7" ht="15.95" customHeight="1" x14ac:dyDescent="0.2">
      <c r="A18" s="165" t="s">
        <v>56</v>
      </c>
      <c r="B18" s="166" t="s">
        <v>57</v>
      </c>
      <c r="C18" s="159">
        <f>'1 03 Rek'!G19</f>
        <v>0</v>
      </c>
      <c r="D18" s="109" t="str">
        <f>'1 03 Rek'!A27</f>
        <v>Mimostaveništní doprava</v>
      </c>
      <c r="E18" s="163"/>
      <c r="F18" s="164"/>
      <c r="G18" s="159">
        <f>'1 03 Rek'!I27</f>
        <v>0</v>
      </c>
    </row>
    <row r="19" spans="1:7" ht="15.95" customHeight="1" x14ac:dyDescent="0.2">
      <c r="A19" s="167" t="s">
        <v>58</v>
      </c>
      <c r="B19" s="158"/>
      <c r="C19" s="159">
        <f>SUM(C15:C18)</f>
        <v>0</v>
      </c>
      <c r="D19" s="109" t="str">
        <f>'1 03 Rek'!A28</f>
        <v>Zařízení staveniště</v>
      </c>
      <c r="E19" s="163"/>
      <c r="F19" s="164"/>
      <c r="G19" s="159">
        <f>'1 03 Rek'!I28</f>
        <v>0</v>
      </c>
    </row>
    <row r="20" spans="1:7" ht="15.95" customHeight="1" x14ac:dyDescent="0.2">
      <c r="A20" s="167"/>
      <c r="B20" s="158"/>
      <c r="C20" s="159"/>
      <c r="D20" s="109" t="str">
        <f>'1 03 Rek'!A29</f>
        <v>Provoz investora</v>
      </c>
      <c r="E20" s="163"/>
      <c r="F20" s="164"/>
      <c r="G20" s="159">
        <f>'1 03 Rek'!I29</f>
        <v>0</v>
      </c>
    </row>
    <row r="21" spans="1:7" ht="15.95" customHeight="1" x14ac:dyDescent="0.2">
      <c r="A21" s="167" t="s">
        <v>29</v>
      </c>
      <c r="B21" s="158"/>
      <c r="C21" s="159">
        <f>'1 03 Rek'!I19</f>
        <v>0</v>
      </c>
      <c r="D21" s="109" t="str">
        <f>'1 03 Rek'!A30</f>
        <v>Kompletační činnost (IČD)</v>
      </c>
      <c r="E21" s="163"/>
      <c r="F21" s="164"/>
      <c r="G21" s="159">
        <f>'1 03 Rek'!I30</f>
        <v>0</v>
      </c>
    </row>
    <row r="22" spans="1:7" ht="15.95" customHeight="1" x14ac:dyDescent="0.2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 x14ac:dyDescent="0.25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'1 03 Rek'!H32</f>
        <v>0</v>
      </c>
    </row>
    <row r="24" spans="1:7" x14ac:dyDescent="0.2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 x14ac:dyDescent="0.2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 x14ac:dyDescent="0.2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 x14ac:dyDescent="0.2">
      <c r="A27" s="168"/>
      <c r="B27" s="184"/>
      <c r="C27" s="180"/>
      <c r="D27" s="137"/>
      <c r="F27" s="181"/>
      <c r="G27" s="182"/>
    </row>
    <row r="28" spans="1:7" x14ac:dyDescent="0.2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 x14ac:dyDescent="0.2">
      <c r="A29" s="168"/>
      <c r="B29" s="137"/>
      <c r="C29" s="186"/>
      <c r="D29" s="187"/>
      <c r="E29" s="186"/>
      <c r="F29" s="137"/>
      <c r="G29" s="182"/>
    </row>
    <row r="30" spans="1:7" x14ac:dyDescent="0.2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 x14ac:dyDescent="0.2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 x14ac:dyDescent="0.2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 x14ac:dyDescent="0.2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 x14ac:dyDescent="0.3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 x14ac:dyDescent="0.2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 x14ac:dyDescent="0.2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 x14ac:dyDescent="0.2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 x14ac:dyDescent="0.2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 x14ac:dyDescent="0.2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 x14ac:dyDescent="0.2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 x14ac:dyDescent="0.2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 x14ac:dyDescent="0.2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83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205" t="s">
        <v>2</v>
      </c>
      <c r="B1" s="206"/>
      <c r="C1" s="207" t="s">
        <v>106</v>
      </c>
      <c r="D1" s="208"/>
      <c r="E1" s="209"/>
      <c r="F1" s="208"/>
      <c r="G1" s="210" t="s">
        <v>75</v>
      </c>
      <c r="H1" s="211" t="s">
        <v>165</v>
      </c>
      <c r="I1" s="212"/>
    </row>
    <row r="2" spans="1:9" ht="13.5" thickBot="1" x14ac:dyDescent="0.25">
      <c r="A2" s="213" t="s">
        <v>76</v>
      </c>
      <c r="B2" s="214"/>
      <c r="C2" s="215" t="s">
        <v>107</v>
      </c>
      <c r="D2" s="216"/>
      <c r="E2" s="217"/>
      <c r="F2" s="216"/>
      <c r="G2" s="218" t="s">
        <v>166</v>
      </c>
      <c r="H2" s="219"/>
      <c r="I2" s="220"/>
    </row>
    <row r="3" spans="1:9" ht="13.5" thickTop="1" x14ac:dyDescent="0.2">
      <c r="F3" s="137"/>
    </row>
    <row r="4" spans="1:9" ht="19.5" customHeight="1" x14ac:dyDescent="0.25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 x14ac:dyDescent="0.25"/>
    <row r="6" spans="1:9" s="137" customFormat="1" ht="13.5" thickBot="1" x14ac:dyDescent="0.25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 x14ac:dyDescent="0.2">
      <c r="A7" s="332" t="str">
        <f>'1 03 Pol'!B7</f>
        <v>3</v>
      </c>
      <c r="B7" s="70" t="str">
        <f>'1 03 Pol'!C7</f>
        <v>Svislé a kompletní konstrukce</v>
      </c>
      <c r="D7" s="230"/>
      <c r="E7" s="333">
        <f>'1 03 Pol'!BA27</f>
        <v>0</v>
      </c>
      <c r="F7" s="334">
        <f>'1 03 Pol'!BB27</f>
        <v>0</v>
      </c>
      <c r="G7" s="334">
        <f>'1 03 Pol'!BC27</f>
        <v>0</v>
      </c>
      <c r="H7" s="334">
        <f>'1 03 Pol'!BD27</f>
        <v>0</v>
      </c>
      <c r="I7" s="335">
        <f>'1 03 Pol'!BE27</f>
        <v>0</v>
      </c>
    </row>
    <row r="8" spans="1:9" s="137" customFormat="1" x14ac:dyDescent="0.2">
      <c r="A8" s="332" t="str">
        <f>'1 03 Pol'!B28</f>
        <v>61</v>
      </c>
      <c r="B8" s="70" t="str">
        <f>'1 03 Pol'!C28</f>
        <v>Upravy povrchů vnitřní</v>
      </c>
      <c r="D8" s="230"/>
      <c r="E8" s="333">
        <f>'1 03 Pol'!BA39</f>
        <v>0</v>
      </c>
      <c r="F8" s="334">
        <f>'1 03 Pol'!BB39</f>
        <v>0</v>
      </c>
      <c r="G8" s="334">
        <f>'1 03 Pol'!BC39</f>
        <v>0</v>
      </c>
      <c r="H8" s="334">
        <f>'1 03 Pol'!BD39</f>
        <v>0</v>
      </c>
      <c r="I8" s="335">
        <f>'1 03 Pol'!BE39</f>
        <v>0</v>
      </c>
    </row>
    <row r="9" spans="1:9" s="137" customFormat="1" x14ac:dyDescent="0.2">
      <c r="A9" s="332" t="str">
        <f>'1 03 Pol'!B40</f>
        <v>62</v>
      </c>
      <c r="B9" s="70" t="str">
        <f>'1 03 Pol'!C40</f>
        <v>Úpravy povrchů vnější</v>
      </c>
      <c r="D9" s="230"/>
      <c r="E9" s="333">
        <f>'1 03 Pol'!BA221</f>
        <v>0</v>
      </c>
      <c r="F9" s="334">
        <f>'1 03 Pol'!BB221</f>
        <v>0</v>
      </c>
      <c r="G9" s="334">
        <f>'1 03 Pol'!BC221</f>
        <v>0</v>
      </c>
      <c r="H9" s="334">
        <f>'1 03 Pol'!BD221</f>
        <v>0</v>
      </c>
      <c r="I9" s="335">
        <f>'1 03 Pol'!BE221</f>
        <v>0</v>
      </c>
    </row>
    <row r="10" spans="1:9" s="137" customFormat="1" x14ac:dyDescent="0.2">
      <c r="A10" s="332" t="str">
        <f>'1 03 Pol'!B222</f>
        <v>94</v>
      </c>
      <c r="B10" s="70" t="str">
        <f>'1 03 Pol'!C222</f>
        <v>Lešení a stavební výtahy</v>
      </c>
      <c r="D10" s="230"/>
      <c r="E10" s="333">
        <f>'1 03 Pol'!BA263</f>
        <v>0</v>
      </c>
      <c r="F10" s="334">
        <f>'1 03 Pol'!BB263</f>
        <v>0</v>
      </c>
      <c r="G10" s="334">
        <f>'1 03 Pol'!BC263</f>
        <v>0</v>
      </c>
      <c r="H10" s="334">
        <f>'1 03 Pol'!BD263</f>
        <v>0</v>
      </c>
      <c r="I10" s="335">
        <f>'1 03 Pol'!BE263</f>
        <v>0</v>
      </c>
    </row>
    <row r="11" spans="1:9" s="137" customFormat="1" x14ac:dyDescent="0.2">
      <c r="A11" s="332" t="str">
        <f>'1 03 Pol'!B264</f>
        <v>95</v>
      </c>
      <c r="B11" s="70" t="str">
        <f>'1 03 Pol'!C264</f>
        <v>Dokončovací konstrukce na pozemních stavbách</v>
      </c>
      <c r="D11" s="230"/>
      <c r="E11" s="333">
        <f>'1 03 Pol'!BA281</f>
        <v>0</v>
      </c>
      <c r="F11" s="334">
        <f>'1 03 Pol'!BB281</f>
        <v>0</v>
      </c>
      <c r="G11" s="334">
        <f>'1 03 Pol'!BC281</f>
        <v>0</v>
      </c>
      <c r="H11" s="334">
        <f>'1 03 Pol'!BD281</f>
        <v>0</v>
      </c>
      <c r="I11" s="335">
        <f>'1 03 Pol'!BE281</f>
        <v>0</v>
      </c>
    </row>
    <row r="12" spans="1:9" s="137" customFormat="1" x14ac:dyDescent="0.2">
      <c r="A12" s="332" t="str">
        <f>'1 03 Pol'!B282</f>
        <v>96</v>
      </c>
      <c r="B12" s="70" t="str">
        <f>'1 03 Pol'!C282</f>
        <v>Bourání konstrukcí</v>
      </c>
      <c r="D12" s="230"/>
      <c r="E12" s="333">
        <f>'1 03 Pol'!BA285</f>
        <v>0</v>
      </c>
      <c r="F12" s="334">
        <f>'1 03 Pol'!BB285</f>
        <v>0</v>
      </c>
      <c r="G12" s="334">
        <f>'1 03 Pol'!BC285</f>
        <v>0</v>
      </c>
      <c r="H12" s="334">
        <f>'1 03 Pol'!BD285</f>
        <v>0</v>
      </c>
      <c r="I12" s="335">
        <f>'1 03 Pol'!BE285</f>
        <v>0</v>
      </c>
    </row>
    <row r="13" spans="1:9" s="137" customFormat="1" x14ac:dyDescent="0.2">
      <c r="A13" s="332" t="str">
        <f>'1 03 Pol'!B286</f>
        <v>97</v>
      </c>
      <c r="B13" s="70" t="str">
        <f>'1 03 Pol'!C286</f>
        <v>Prorážení otvorů</v>
      </c>
      <c r="D13" s="230"/>
      <c r="E13" s="333">
        <f>'1 03 Pol'!BA342</f>
        <v>0</v>
      </c>
      <c r="F13" s="334">
        <f>'1 03 Pol'!BB342</f>
        <v>0</v>
      </c>
      <c r="G13" s="334">
        <f>'1 03 Pol'!BC342</f>
        <v>0</v>
      </c>
      <c r="H13" s="334">
        <f>'1 03 Pol'!BD342</f>
        <v>0</v>
      </c>
      <c r="I13" s="335">
        <f>'1 03 Pol'!BE342</f>
        <v>0</v>
      </c>
    </row>
    <row r="14" spans="1:9" s="137" customFormat="1" x14ac:dyDescent="0.2">
      <c r="A14" s="332" t="str">
        <f>'1 03 Pol'!B343</f>
        <v>99</v>
      </c>
      <c r="B14" s="70" t="str">
        <f>'1 03 Pol'!C343</f>
        <v>Staveništní přesun hmot</v>
      </c>
      <c r="D14" s="230"/>
      <c r="E14" s="333">
        <f>'1 03 Pol'!BA345</f>
        <v>0</v>
      </c>
      <c r="F14" s="334">
        <f>'1 03 Pol'!BB345</f>
        <v>0</v>
      </c>
      <c r="G14" s="334">
        <f>'1 03 Pol'!BC345</f>
        <v>0</v>
      </c>
      <c r="H14" s="334">
        <f>'1 03 Pol'!BD345</f>
        <v>0</v>
      </c>
      <c r="I14" s="335">
        <f>'1 03 Pol'!BE345</f>
        <v>0</v>
      </c>
    </row>
    <row r="15" spans="1:9" s="137" customFormat="1" x14ac:dyDescent="0.2">
      <c r="A15" s="332" t="str">
        <f>'1 03 Pol'!B346</f>
        <v>764</v>
      </c>
      <c r="B15" s="70" t="str">
        <f>'1 03 Pol'!C346</f>
        <v>Konstrukce klempířské</v>
      </c>
      <c r="D15" s="230"/>
      <c r="E15" s="333">
        <f>'1 03 Pol'!BA415</f>
        <v>0</v>
      </c>
      <c r="F15" s="334">
        <f>'1 03 Pol'!BB415</f>
        <v>0</v>
      </c>
      <c r="G15" s="334">
        <f>'1 03 Pol'!BC415</f>
        <v>0</v>
      </c>
      <c r="H15" s="334">
        <f>'1 03 Pol'!BD415</f>
        <v>0</v>
      </c>
      <c r="I15" s="335">
        <f>'1 03 Pol'!BE415</f>
        <v>0</v>
      </c>
    </row>
    <row r="16" spans="1:9" s="137" customFormat="1" x14ac:dyDescent="0.2">
      <c r="A16" s="332" t="str">
        <f>'1 03 Pol'!B416</f>
        <v>767</v>
      </c>
      <c r="B16" s="70" t="str">
        <f>'1 03 Pol'!C416</f>
        <v>Konstrukce zámečnické</v>
      </c>
      <c r="D16" s="230"/>
      <c r="E16" s="333">
        <f>'1 03 Pol'!BA422</f>
        <v>0</v>
      </c>
      <c r="F16" s="334">
        <f>'1 03 Pol'!BB422</f>
        <v>0</v>
      </c>
      <c r="G16" s="334">
        <f>'1 03 Pol'!BC422</f>
        <v>0</v>
      </c>
      <c r="H16" s="334">
        <f>'1 03 Pol'!BD422</f>
        <v>0</v>
      </c>
      <c r="I16" s="335">
        <f>'1 03 Pol'!BE422</f>
        <v>0</v>
      </c>
    </row>
    <row r="17" spans="1:57" s="137" customFormat="1" x14ac:dyDescent="0.2">
      <c r="A17" s="332" t="str">
        <f>'1 03 Pol'!B423</f>
        <v>783</v>
      </c>
      <c r="B17" s="70" t="str">
        <f>'1 03 Pol'!C423</f>
        <v>Nátěry</v>
      </c>
      <c r="D17" s="230"/>
      <c r="E17" s="333">
        <f>'1 03 Pol'!BA452</f>
        <v>0</v>
      </c>
      <c r="F17" s="334">
        <f>'1 03 Pol'!BB452</f>
        <v>0</v>
      </c>
      <c r="G17" s="334">
        <f>'1 03 Pol'!BC452</f>
        <v>0</v>
      </c>
      <c r="H17" s="334">
        <f>'1 03 Pol'!BD452</f>
        <v>0</v>
      </c>
      <c r="I17" s="335">
        <f>'1 03 Pol'!BE452</f>
        <v>0</v>
      </c>
    </row>
    <row r="18" spans="1:57" s="137" customFormat="1" ht="13.5" thickBot="1" x14ac:dyDescent="0.25">
      <c r="A18" s="332" t="str">
        <f>'1 03 Pol'!B453</f>
        <v>D96</v>
      </c>
      <c r="B18" s="70" t="str">
        <f>'1 03 Pol'!C453</f>
        <v>Přesuny suti a vybouraných hmot</v>
      </c>
      <c r="D18" s="230"/>
      <c r="E18" s="333">
        <f>'1 03 Pol'!BA464</f>
        <v>0</v>
      </c>
      <c r="F18" s="334">
        <f>'1 03 Pol'!BB464</f>
        <v>0</v>
      </c>
      <c r="G18" s="334">
        <f>'1 03 Pol'!BC464</f>
        <v>0</v>
      </c>
      <c r="H18" s="334">
        <f>'1 03 Pol'!BD464</f>
        <v>0</v>
      </c>
      <c r="I18" s="335">
        <f>'1 03 Pol'!BE464</f>
        <v>0</v>
      </c>
    </row>
    <row r="19" spans="1:57" s="14" customFormat="1" ht="13.5" thickBot="1" x14ac:dyDescent="0.25">
      <c r="A19" s="231"/>
      <c r="B19" s="232" t="s">
        <v>79</v>
      </c>
      <c r="C19" s="232"/>
      <c r="D19" s="233"/>
      <c r="E19" s="234">
        <f>SUM(E7:E18)</f>
        <v>0</v>
      </c>
      <c r="F19" s="235">
        <f>SUM(F7:F18)</f>
        <v>0</v>
      </c>
      <c r="G19" s="235">
        <f>SUM(G7:G18)</f>
        <v>0</v>
      </c>
      <c r="H19" s="235">
        <f>SUM(H7:H18)</f>
        <v>0</v>
      </c>
      <c r="I19" s="236">
        <f>SUM(I7:I18)</f>
        <v>0</v>
      </c>
    </row>
    <row r="20" spans="1:57" x14ac:dyDescent="0.2">
      <c r="A20" s="137"/>
      <c r="B20" s="137"/>
      <c r="C20" s="137"/>
      <c r="D20" s="137"/>
      <c r="E20" s="137"/>
      <c r="F20" s="137"/>
      <c r="G20" s="137"/>
      <c r="H20" s="137"/>
      <c r="I20" s="137"/>
    </row>
    <row r="21" spans="1:57" ht="19.5" customHeight="1" x14ac:dyDescent="0.25">
      <c r="A21" s="222" t="s">
        <v>80</v>
      </c>
      <c r="B21" s="222"/>
      <c r="C21" s="222"/>
      <c r="D21" s="222"/>
      <c r="E21" s="222"/>
      <c r="F21" s="222"/>
      <c r="G21" s="237"/>
      <c r="H21" s="222"/>
      <c r="I21" s="222"/>
      <c r="BA21" s="143"/>
      <c r="BB21" s="143"/>
      <c r="BC21" s="143"/>
      <c r="BD21" s="143"/>
      <c r="BE21" s="143"/>
    </row>
    <row r="22" spans="1:57" ht="13.5" thickBot="1" x14ac:dyDescent="0.25"/>
    <row r="23" spans="1:57" x14ac:dyDescent="0.2">
      <c r="A23" s="175" t="s">
        <v>81</v>
      </c>
      <c r="B23" s="176"/>
      <c r="C23" s="176"/>
      <c r="D23" s="238"/>
      <c r="E23" s="239" t="s">
        <v>82</v>
      </c>
      <c r="F23" s="240" t="s">
        <v>12</v>
      </c>
      <c r="G23" s="241" t="s">
        <v>83</v>
      </c>
      <c r="H23" s="242"/>
      <c r="I23" s="243" t="s">
        <v>82</v>
      </c>
    </row>
    <row r="24" spans="1:57" x14ac:dyDescent="0.2">
      <c r="A24" s="167" t="s">
        <v>132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0</v>
      </c>
    </row>
    <row r="25" spans="1:57" x14ac:dyDescent="0.2">
      <c r="A25" s="167" t="s">
        <v>133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0</v>
      </c>
    </row>
    <row r="26" spans="1:57" x14ac:dyDescent="0.2">
      <c r="A26" s="167" t="s">
        <v>134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0</v>
      </c>
    </row>
    <row r="27" spans="1:57" x14ac:dyDescent="0.2">
      <c r="A27" s="167" t="s">
        <v>135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0</v>
      </c>
    </row>
    <row r="28" spans="1:57" x14ac:dyDescent="0.2">
      <c r="A28" s="167" t="s">
        <v>136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1</v>
      </c>
    </row>
    <row r="29" spans="1:57" x14ac:dyDescent="0.2">
      <c r="A29" s="167" t="s">
        <v>137</v>
      </c>
      <c r="B29" s="158"/>
      <c r="C29" s="158"/>
      <c r="D29" s="244"/>
      <c r="E29" s="245"/>
      <c r="F29" s="246"/>
      <c r="G29" s="247">
        <v>0</v>
      </c>
      <c r="H29" s="248"/>
      <c r="I29" s="249">
        <f>E29+F29*G29/100</f>
        <v>0</v>
      </c>
      <c r="BA29" s="1">
        <v>1</v>
      </c>
    </row>
    <row r="30" spans="1:57" x14ac:dyDescent="0.2">
      <c r="A30" s="167" t="s">
        <v>138</v>
      </c>
      <c r="B30" s="158"/>
      <c r="C30" s="158"/>
      <c r="D30" s="244"/>
      <c r="E30" s="245"/>
      <c r="F30" s="246"/>
      <c r="G30" s="247">
        <v>0</v>
      </c>
      <c r="H30" s="248"/>
      <c r="I30" s="249">
        <f>E30+F30*G30/100</f>
        <v>0</v>
      </c>
      <c r="BA30" s="1">
        <v>2</v>
      </c>
    </row>
    <row r="31" spans="1:57" x14ac:dyDescent="0.2">
      <c r="A31" s="167" t="s">
        <v>139</v>
      </c>
      <c r="B31" s="158"/>
      <c r="C31" s="158"/>
      <c r="D31" s="244"/>
      <c r="E31" s="245"/>
      <c r="F31" s="246"/>
      <c r="G31" s="247">
        <v>0</v>
      </c>
      <c r="H31" s="248"/>
      <c r="I31" s="249">
        <f>E31+F31*G31/100</f>
        <v>0</v>
      </c>
      <c r="BA31" s="1">
        <v>2</v>
      </c>
    </row>
    <row r="32" spans="1:57" ht="13.5" thickBot="1" x14ac:dyDescent="0.25">
      <c r="A32" s="250"/>
      <c r="B32" s="251" t="s">
        <v>84</v>
      </c>
      <c r="C32" s="252"/>
      <c r="D32" s="253"/>
      <c r="E32" s="254"/>
      <c r="F32" s="255"/>
      <c r="G32" s="255"/>
      <c r="H32" s="256">
        <f>SUM(I24:I31)</f>
        <v>0</v>
      </c>
      <c r="I32" s="257"/>
    </row>
    <row r="34" spans="2:9" x14ac:dyDescent="0.2">
      <c r="B34" s="14"/>
      <c r="F34" s="258"/>
      <c r="G34" s="259"/>
      <c r="H34" s="259"/>
      <c r="I34" s="54"/>
    </row>
    <row r="35" spans="2:9" x14ac:dyDescent="0.2">
      <c r="F35" s="258"/>
      <c r="G35" s="259"/>
      <c r="H35" s="259"/>
      <c r="I35" s="54"/>
    </row>
    <row r="36" spans="2:9" x14ac:dyDescent="0.2">
      <c r="F36" s="258"/>
      <c r="G36" s="259"/>
      <c r="H36" s="259"/>
      <c r="I36" s="54"/>
    </row>
    <row r="37" spans="2:9" x14ac:dyDescent="0.2">
      <c r="F37" s="258"/>
      <c r="G37" s="259"/>
      <c r="H37" s="259"/>
      <c r="I37" s="54"/>
    </row>
    <row r="38" spans="2:9" x14ac:dyDescent="0.2">
      <c r="F38" s="258"/>
      <c r="G38" s="259"/>
      <c r="H38" s="259"/>
      <c r="I38" s="54"/>
    </row>
    <row r="39" spans="2:9" x14ac:dyDescent="0.2">
      <c r="F39" s="258"/>
      <c r="G39" s="259"/>
      <c r="H39" s="259"/>
      <c r="I39" s="54"/>
    </row>
    <row r="40" spans="2:9" x14ac:dyDescent="0.2">
      <c r="F40" s="258"/>
      <c r="G40" s="259"/>
      <c r="H40" s="259"/>
      <c r="I40" s="54"/>
    </row>
    <row r="41" spans="2:9" x14ac:dyDescent="0.2">
      <c r="F41" s="258"/>
      <c r="G41" s="259"/>
      <c r="H41" s="259"/>
      <c r="I41" s="54"/>
    </row>
    <row r="42" spans="2:9" x14ac:dyDescent="0.2">
      <c r="F42" s="258"/>
      <c r="G42" s="259"/>
      <c r="H42" s="259"/>
      <c r="I42" s="54"/>
    </row>
    <row r="43" spans="2:9" x14ac:dyDescent="0.2">
      <c r="F43" s="258"/>
      <c r="G43" s="259"/>
      <c r="H43" s="259"/>
      <c r="I43" s="54"/>
    </row>
    <row r="44" spans="2:9" x14ac:dyDescent="0.2">
      <c r="F44" s="258"/>
      <c r="G44" s="259"/>
      <c r="H44" s="259"/>
      <c r="I44" s="54"/>
    </row>
    <row r="45" spans="2:9" x14ac:dyDescent="0.2">
      <c r="F45" s="258"/>
      <c r="G45" s="259"/>
      <c r="H45" s="259"/>
      <c r="I45" s="54"/>
    </row>
    <row r="46" spans="2:9" x14ac:dyDescent="0.2">
      <c r="F46" s="258"/>
      <c r="G46" s="259"/>
      <c r="H46" s="259"/>
      <c r="I46" s="54"/>
    </row>
    <row r="47" spans="2:9" x14ac:dyDescent="0.2">
      <c r="F47" s="258"/>
      <c r="G47" s="259"/>
      <c r="H47" s="259"/>
      <c r="I47" s="54"/>
    </row>
    <row r="48" spans="2:9" x14ac:dyDescent="0.2">
      <c r="F48" s="258"/>
      <c r="G48" s="259"/>
      <c r="H48" s="259"/>
      <c r="I48" s="54"/>
    </row>
    <row r="49" spans="6:9" x14ac:dyDescent="0.2">
      <c r="F49" s="258"/>
      <c r="G49" s="259"/>
      <c r="H49" s="259"/>
      <c r="I49" s="54"/>
    </row>
    <row r="50" spans="6:9" x14ac:dyDescent="0.2">
      <c r="F50" s="258"/>
      <c r="G50" s="259"/>
      <c r="H50" s="259"/>
      <c r="I50" s="54"/>
    </row>
    <row r="51" spans="6:9" x14ac:dyDescent="0.2">
      <c r="F51" s="258"/>
      <c r="G51" s="259"/>
      <c r="H51" s="259"/>
      <c r="I51" s="54"/>
    </row>
    <row r="52" spans="6:9" x14ac:dyDescent="0.2">
      <c r="F52" s="258"/>
      <c r="G52" s="259"/>
      <c r="H52" s="259"/>
      <c r="I52" s="54"/>
    </row>
    <row r="53" spans="6:9" x14ac:dyDescent="0.2">
      <c r="F53" s="258"/>
      <c r="G53" s="259"/>
      <c r="H53" s="259"/>
      <c r="I53" s="54"/>
    </row>
    <row r="54" spans="6:9" x14ac:dyDescent="0.2">
      <c r="F54" s="258"/>
      <c r="G54" s="259"/>
      <c r="H54" s="259"/>
      <c r="I54" s="54"/>
    </row>
    <row r="55" spans="6:9" x14ac:dyDescent="0.2">
      <c r="F55" s="258"/>
      <c r="G55" s="259"/>
      <c r="H55" s="259"/>
      <c r="I55" s="54"/>
    </row>
    <row r="56" spans="6:9" x14ac:dyDescent="0.2">
      <c r="F56" s="258"/>
      <c r="G56" s="259"/>
      <c r="H56" s="259"/>
      <c r="I56" s="54"/>
    </row>
    <row r="57" spans="6:9" x14ac:dyDescent="0.2">
      <c r="F57" s="258"/>
      <c r="G57" s="259"/>
      <c r="H57" s="259"/>
      <c r="I57" s="54"/>
    </row>
    <row r="58" spans="6:9" x14ac:dyDescent="0.2">
      <c r="F58" s="258"/>
      <c r="G58" s="259"/>
      <c r="H58" s="259"/>
      <c r="I58" s="54"/>
    </row>
    <row r="59" spans="6:9" x14ac:dyDescent="0.2">
      <c r="F59" s="258"/>
      <c r="G59" s="259"/>
      <c r="H59" s="259"/>
      <c r="I59" s="54"/>
    </row>
    <row r="60" spans="6:9" x14ac:dyDescent="0.2">
      <c r="F60" s="258"/>
      <c r="G60" s="259"/>
      <c r="H60" s="259"/>
      <c r="I60" s="54"/>
    </row>
    <row r="61" spans="6:9" x14ac:dyDescent="0.2">
      <c r="F61" s="258"/>
      <c r="G61" s="259"/>
      <c r="H61" s="259"/>
      <c r="I61" s="54"/>
    </row>
    <row r="62" spans="6:9" x14ac:dyDescent="0.2">
      <c r="F62" s="258"/>
      <c r="G62" s="259"/>
      <c r="H62" s="259"/>
      <c r="I62" s="54"/>
    </row>
    <row r="63" spans="6:9" x14ac:dyDescent="0.2">
      <c r="F63" s="258"/>
      <c r="G63" s="259"/>
      <c r="H63" s="259"/>
      <c r="I63" s="54"/>
    </row>
    <row r="64" spans="6:9" x14ac:dyDescent="0.2">
      <c r="F64" s="258"/>
      <c r="G64" s="259"/>
      <c r="H64" s="259"/>
      <c r="I64" s="54"/>
    </row>
    <row r="65" spans="6:9" x14ac:dyDescent="0.2">
      <c r="F65" s="258"/>
      <c r="G65" s="259"/>
      <c r="H65" s="259"/>
      <c r="I65" s="54"/>
    </row>
    <row r="66" spans="6:9" x14ac:dyDescent="0.2">
      <c r="F66" s="258"/>
      <c r="G66" s="259"/>
      <c r="H66" s="259"/>
      <c r="I66" s="54"/>
    </row>
    <row r="67" spans="6:9" x14ac:dyDescent="0.2">
      <c r="F67" s="258"/>
      <c r="G67" s="259"/>
      <c r="H67" s="259"/>
      <c r="I67" s="54"/>
    </row>
    <row r="68" spans="6:9" x14ac:dyDescent="0.2">
      <c r="F68" s="258"/>
      <c r="G68" s="259"/>
      <c r="H68" s="259"/>
      <c r="I68" s="54"/>
    </row>
    <row r="69" spans="6:9" x14ac:dyDescent="0.2">
      <c r="F69" s="258"/>
      <c r="G69" s="259"/>
      <c r="H69" s="259"/>
      <c r="I69" s="54"/>
    </row>
    <row r="70" spans="6:9" x14ac:dyDescent="0.2">
      <c r="F70" s="258"/>
      <c r="G70" s="259"/>
      <c r="H70" s="259"/>
      <c r="I70" s="54"/>
    </row>
    <row r="71" spans="6:9" x14ac:dyDescent="0.2">
      <c r="F71" s="258"/>
      <c r="G71" s="259"/>
      <c r="H71" s="259"/>
      <c r="I71" s="54"/>
    </row>
    <row r="72" spans="6:9" x14ac:dyDescent="0.2">
      <c r="F72" s="258"/>
      <c r="G72" s="259"/>
      <c r="H72" s="259"/>
      <c r="I72" s="54"/>
    </row>
    <row r="73" spans="6:9" x14ac:dyDescent="0.2">
      <c r="F73" s="258"/>
      <c r="G73" s="259"/>
      <c r="H73" s="259"/>
      <c r="I73" s="54"/>
    </row>
    <row r="74" spans="6:9" x14ac:dyDescent="0.2">
      <c r="F74" s="258"/>
      <c r="G74" s="259"/>
      <c r="H74" s="259"/>
      <c r="I74" s="54"/>
    </row>
    <row r="75" spans="6:9" x14ac:dyDescent="0.2">
      <c r="F75" s="258"/>
      <c r="G75" s="259"/>
      <c r="H75" s="259"/>
      <c r="I75" s="54"/>
    </row>
    <row r="76" spans="6:9" x14ac:dyDescent="0.2">
      <c r="F76" s="258"/>
      <c r="G76" s="259"/>
      <c r="H76" s="259"/>
      <c r="I76" s="54"/>
    </row>
    <row r="77" spans="6:9" x14ac:dyDescent="0.2">
      <c r="F77" s="258"/>
      <c r="G77" s="259"/>
      <c r="H77" s="259"/>
      <c r="I77" s="54"/>
    </row>
    <row r="78" spans="6:9" x14ac:dyDescent="0.2">
      <c r="F78" s="258"/>
      <c r="G78" s="259"/>
      <c r="H78" s="259"/>
      <c r="I78" s="54"/>
    </row>
    <row r="79" spans="6:9" x14ac:dyDescent="0.2">
      <c r="F79" s="258"/>
      <c r="G79" s="259"/>
      <c r="H79" s="259"/>
      <c r="I79" s="54"/>
    </row>
    <row r="80" spans="6:9" x14ac:dyDescent="0.2">
      <c r="F80" s="258"/>
      <c r="G80" s="259"/>
      <c r="H80" s="259"/>
      <c r="I80" s="54"/>
    </row>
    <row r="81" spans="6:9" x14ac:dyDescent="0.2">
      <c r="F81" s="258"/>
      <c r="G81" s="259"/>
      <c r="H81" s="259"/>
      <c r="I81" s="54"/>
    </row>
    <row r="82" spans="6:9" x14ac:dyDescent="0.2">
      <c r="F82" s="258"/>
      <c r="G82" s="259"/>
      <c r="H82" s="259"/>
      <c r="I82" s="54"/>
    </row>
    <row r="83" spans="6:9" x14ac:dyDescent="0.2">
      <c r="F83" s="258"/>
      <c r="G83" s="259"/>
      <c r="H83" s="259"/>
      <c r="I83" s="54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52</vt:i4>
      </vt:variant>
    </vt:vector>
  </HeadingPairs>
  <TitlesOfParts>
    <vt:vector size="71" baseType="lpstr">
      <vt:lpstr>Stavba</vt:lpstr>
      <vt:lpstr>1 01 KL</vt:lpstr>
      <vt:lpstr>1 01 Rek</vt:lpstr>
      <vt:lpstr>1 01 Pol</vt:lpstr>
      <vt:lpstr>1 02 KL</vt:lpstr>
      <vt:lpstr>1 02 Rek</vt:lpstr>
      <vt:lpstr>1 02 Pol</vt:lpstr>
      <vt:lpstr>1 03 KL</vt:lpstr>
      <vt:lpstr>1 03 Rek</vt:lpstr>
      <vt:lpstr>1 03 Pol</vt:lpstr>
      <vt:lpstr>1 04 KL</vt:lpstr>
      <vt:lpstr>1 04 Rek</vt:lpstr>
      <vt:lpstr>1 04 Pol</vt:lpstr>
      <vt:lpstr>1 05 KL</vt:lpstr>
      <vt:lpstr>1 05 Rek</vt:lpstr>
      <vt:lpstr>1 05 Pol</vt:lpstr>
      <vt:lpstr>1 06 KL</vt:lpstr>
      <vt:lpstr>1 06 Rek</vt:lpstr>
      <vt:lpstr>1 06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'1 01 Pol'!Názvy_tisku</vt:lpstr>
      <vt:lpstr>'1 01 Rek'!Názvy_tisku</vt:lpstr>
      <vt:lpstr>'1 02 Pol'!Názvy_tisku</vt:lpstr>
      <vt:lpstr>'1 02 Rek'!Názvy_tisku</vt:lpstr>
      <vt:lpstr>'1 03 Pol'!Názvy_tisku</vt:lpstr>
      <vt:lpstr>'1 03 Rek'!Názvy_tisku</vt:lpstr>
      <vt:lpstr>'1 04 Pol'!Názvy_tisku</vt:lpstr>
      <vt:lpstr>'1 04 Rek'!Názvy_tisku</vt:lpstr>
      <vt:lpstr>'1 05 Pol'!Názvy_tisku</vt:lpstr>
      <vt:lpstr>'1 05 Rek'!Názvy_tisku</vt:lpstr>
      <vt:lpstr>'1 06 Pol'!Názvy_tisku</vt:lpstr>
      <vt:lpstr>'1 06 Rek'!Názvy_tisku</vt:lpstr>
      <vt:lpstr>Stavba!Objednatel</vt:lpstr>
      <vt:lpstr>Stavba!Objekt</vt:lpstr>
      <vt:lpstr>'1 01 KL'!Oblast_tisku</vt:lpstr>
      <vt:lpstr>'1 01 Pol'!Oblast_tisku</vt:lpstr>
      <vt:lpstr>'1 01 Rek'!Oblast_tisku</vt:lpstr>
      <vt:lpstr>'1 02 KL'!Oblast_tisku</vt:lpstr>
      <vt:lpstr>'1 02 Pol'!Oblast_tisku</vt:lpstr>
      <vt:lpstr>'1 02 Rek'!Oblast_tisku</vt:lpstr>
      <vt:lpstr>'1 03 KL'!Oblast_tisku</vt:lpstr>
      <vt:lpstr>'1 03 Pol'!Oblast_tisku</vt:lpstr>
      <vt:lpstr>'1 03 Rek'!Oblast_tisku</vt:lpstr>
      <vt:lpstr>'1 04 KL'!Oblast_tisku</vt:lpstr>
      <vt:lpstr>'1 04 Pol'!Oblast_tisku</vt:lpstr>
      <vt:lpstr>'1 04 Rek'!Oblast_tisku</vt:lpstr>
      <vt:lpstr>'1 05 KL'!Oblast_tisku</vt:lpstr>
      <vt:lpstr>'1 05 Pol'!Oblast_tisku</vt:lpstr>
      <vt:lpstr>'1 05 Rek'!Oblast_tisku</vt:lpstr>
      <vt:lpstr>'1 06 KL'!Oblast_tisku</vt:lpstr>
      <vt:lpstr>'1 06 Pol'!Oblast_tisku</vt:lpstr>
      <vt:lpstr>'1 06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2018-07-02T06:20:10Z</dcterms:created>
  <dcterms:modified xsi:type="dcterms:W3CDTF">2018-07-02T06:44:23Z</dcterms:modified>
</cp:coreProperties>
</file>